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faizat/Desktop/"/>
    </mc:Choice>
  </mc:AlternateContent>
  <xr:revisionPtr revIDLastSave="0" documentId="13_ncr:81_{72C671FD-5606-5E43-BD72-98304617DEC9}" xr6:coauthVersionLast="47" xr6:coauthVersionMax="47" xr10:uidLastSave="{00000000-0000-0000-0000-000000000000}"/>
  <bookViews>
    <workbookView xWindow="0" yWindow="460" windowWidth="28800" windowHeight="16560" tabRatio="277" activeTab="2" xr2:uid="{00000000-000D-0000-FFFF-FFFF00000000}"/>
  </bookViews>
  <sheets>
    <sheet name="Приложение 1" sheetId="1" r:id="rId1"/>
    <sheet name="Придожение 2" sheetId="2" r:id="rId2"/>
    <sheet name="Приложение 3" sheetId="3" r:id="rId3"/>
    <sheet name="Приложение 4" sheetId="4" r:id="rId4"/>
  </sheets>
  <definedNames>
    <definedName name="_xlnm._FilterDatabase" localSheetId="0" hidden="1">'Приложение 1'!$A$9:$F$9</definedName>
    <definedName name="_xlnm.Print_Titles" localSheetId="0">'Приложение 1'!$8:$9</definedName>
    <definedName name="_xlnm.Print_Area" localSheetId="0">'Приложение 1'!$A$1:$F$55</definedName>
    <definedName name="Z_0049FB14_FD07_453F_846F_348D2B267D20_.wvu.PrintArea" localSheetId="0" hidden="1">'Приложение 1'!$A$1:$F$55</definedName>
    <definedName name="Z_0049FB14_FD07_453F_846F_348D2B267D20_.wvu.PrintTitles" localSheetId="0" hidden="1">'Приложение 1'!$8:$9</definedName>
    <definedName name="Z_0049FB14_FD07_453F_846F_348D2B267D20_.wvu.Rows" localSheetId="0" hidden="1">'Приложение 1'!$1:$2,'Приложение 1'!#REF!,'Приложение 1'!#REF!,'Приложение 1'!#REF!,'Приложение 1'!#REF!,'Приложение 1'!$54:$54</definedName>
    <definedName name="Z_36757D56_B5EC_4550_96CB_C44E9A6A4595_.wvu.PrintArea" localSheetId="0" hidden="1">'Приложение 1'!$A$1:$F$55</definedName>
    <definedName name="Z_36757D56_B5EC_4550_96CB_C44E9A6A4595_.wvu.PrintTitles" localSheetId="0" hidden="1">'Приложение 1'!$8:$9</definedName>
    <definedName name="Z_36757D56_B5EC_4550_96CB_C44E9A6A4595_.wvu.Rows" localSheetId="0" hidden="1">'Приложение 1'!$1:$1,'Приложение 1'!$3:$3,'Приложение 1'!#REF!,'Приложение 1'!#REF!,'Приложение 1'!#REF!,'Приложение 1'!#REF!,'Приложение 1'!#REF!,'Приложение 1'!$54:$54</definedName>
    <definedName name="Z_508E9E74_D024_4046_A85D_EFD7721B4B97_.wvu.FilterData" localSheetId="0" hidden="1">'Приложение 1'!$A$9:$F$9</definedName>
    <definedName name="Z_508E9E74_D024_4046_A85D_EFD7721B4B97_.wvu.PrintArea" localSheetId="0" hidden="1">'Приложение 1'!$A$1:$F$55</definedName>
    <definedName name="Z_508E9E74_D024_4046_A85D_EFD7721B4B97_.wvu.PrintTitles" localSheetId="0" hidden="1">'Приложение 1'!$8:$9</definedName>
    <definedName name="Z_508E9E74_D024_4046_A85D_EFD7721B4B97_.wvu.Rows" localSheetId="0" hidden="1">'Приложение 1'!$1:$1,'Приложение 1'!$3:$3,'Приложение 1'!#REF!,'Приложение 1'!#REF!,'Приложение 1'!#REF!,'Приложение 1'!#REF!,'Приложение 1'!#REF!,'Приложение 1'!$54:$54</definedName>
    <definedName name="Z_8454F0CB_9FBA_4BFA_ABA8_65DCA69E306D_.wvu.FilterData" localSheetId="0" hidden="1">'Приложение 1'!$A$9:$F$9</definedName>
    <definedName name="Z_8454F0CB_9FBA_4BFA_ABA8_65DCA69E306D_.wvu.PrintArea" localSheetId="0" hidden="1">'Приложение 1'!$A$1:$F$55</definedName>
    <definedName name="Z_8454F0CB_9FBA_4BFA_ABA8_65DCA69E306D_.wvu.PrintTitles" localSheetId="0" hidden="1">'Приложение 1'!$8:$9</definedName>
    <definedName name="Z_8454F0CB_9FBA_4BFA_ABA8_65DCA69E306D_.wvu.Rows" localSheetId="0" hidden="1">'Приложение 1'!$1:$1,'Приложение 1'!$3:$3,'Приложение 1'!$54:$54</definedName>
    <definedName name="Z_E7A0A32F_4845_1848_89E8_A1E1287913AC_.wvu.FilterData" localSheetId="0" hidden="1">'Приложение 1'!$A$9:$F$9</definedName>
    <definedName name="Z_E7A0A32F_4845_1848_89E8_A1E1287913AC_.wvu.PrintArea" localSheetId="0" hidden="1">'Приложение 1'!$A$1:$F$55</definedName>
    <definedName name="Z_E7A0A32F_4845_1848_89E8_A1E1287913AC_.wvu.PrintTitles" localSheetId="0" hidden="1">'Приложение 1'!$8:$9</definedName>
    <definedName name="Z_E7A0A32F_4845_1848_89E8_A1E1287913AC_.wvu.Rows" localSheetId="0" hidden="1">'Приложение 1'!$1:$1,'Приложение 1'!$3:$3,'Приложение 1'!$54:$54</definedName>
  </definedNames>
  <calcPr calcId="191029"/>
  <customWorkbookViews>
    <customWorkbookView name="МУЧКАЕВА ИРИНА НИКОЛАЕВНА - Личное представление" guid="{8454F0CB-9FBA-4BFA-ABA8-65DCA69E306D}" mergeInterval="0" personalView="1" maximized="1" xWindow="-8" yWindow="-8" windowWidth="1936" windowHeight="1056" tabRatio="277" activeSheetId="1"/>
    <customWorkbookView name="МАРТИРОСЯН АРАМ ГЕРАСИМОВИЧ - Личное представление" guid="{0049FB14-FD07-453F-846F-348D2B267D20}" mergeInterval="0" personalView="1" maximized="1" windowWidth="1846" windowHeight="1014" tabRatio="277" activeSheetId="1"/>
    <customWorkbookView name="СТЕФУРАК ОЛЕСЯ БОГДАНОВНА - Личное представление" guid="{36757D56-B5EC-4550-96CB-C44E9A6A4595}" mergeInterval="0" personalView="1" xWindow="829" yWindow="2" windowWidth="1002" windowHeight="1030" tabRatio="277" activeSheetId="1"/>
    <customWorkbookView name="ЯРМОШ ЕЛЕНА АЛЕКСАНДРОВНА - Личное представление" guid="{508E9E74-D024-4046-A85D-EFD7721B4B97}" mergeInterval="0" personalView="1" maximized="1" xWindow="-8" yWindow="-8" windowWidth="1936" windowHeight="1056" tabRatio="277" activeSheetId="1"/>
    <customWorkbookView name="Microsoft Office User - Личное представление" guid="{E7A0A32F-4845-1848-89E8-A1E1287913AC}" mergeInterval="0" personalView="1" maximized="1" yWindow="23" windowWidth="1440" windowHeight="828" tabRatio="277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2" l="1"/>
  <c r="B18" i="2"/>
  <c r="B15" i="2"/>
  <c r="B25" i="2" s="1"/>
  <c r="B11" i="2"/>
  <c r="B14" i="2" l="1"/>
</calcChain>
</file>

<file path=xl/sharedStrings.xml><?xml version="1.0" encoding="utf-8"?>
<sst xmlns="http://schemas.openxmlformats.org/spreadsheetml/2006/main" count="461" uniqueCount="445">
  <si>
    <t>Источники внутреннего финансирования дефицита</t>
  </si>
  <si>
    <t xml:space="preserve">     ДОХОДЫ </t>
  </si>
  <si>
    <t xml:space="preserve">     РАСХОДЫ </t>
  </si>
  <si>
    <t>Курсовая разница</t>
  </si>
  <si>
    <t>Процентные расходы</t>
  </si>
  <si>
    <t>Непроцентные расходы</t>
  </si>
  <si>
    <t>Источники внешнего  финансирования дефицита</t>
  </si>
  <si>
    <t>Государственные запасы драгоценных металлов и драгоценных камней (сальдо)</t>
  </si>
  <si>
    <t>ДЕФИЦИТ (-), ПРОФИЦИТ (+)</t>
  </si>
  <si>
    <t>ИСТОЧНИКИ  финансирования дефицита федерального бюджета - всего</t>
  </si>
  <si>
    <t>предоставление</t>
  </si>
  <si>
    <t>возврат</t>
  </si>
  <si>
    <t>Минфин России</t>
  </si>
  <si>
    <t>Источники внутреннего финансирования дефицита 
(без учета изменения остатков на счетах)</t>
  </si>
  <si>
    <t>Нефтегазовые доходы</t>
  </si>
  <si>
    <t>Ненефтегазовые доходы</t>
  </si>
  <si>
    <t>Погашение внешнего долга</t>
  </si>
  <si>
    <t xml:space="preserve">Изменение остатков на счетах </t>
  </si>
  <si>
    <t>Другие источники внешнего финансирования</t>
  </si>
  <si>
    <t>Справочно:</t>
  </si>
  <si>
    <t>Средства на депозитных счетах за счет средств федерального бюджета</t>
  </si>
  <si>
    <t>Бюджетные кредиты:</t>
  </si>
  <si>
    <t>Привлечение кредитов и размещение ценных бумаг</t>
  </si>
  <si>
    <t xml:space="preserve">предоставление </t>
  </si>
  <si>
    <t>ОПЕРАТИВНАЯ ИНФОРМАЦИЯ ОБ ОСНОВНЫХ ХАРАКТЕРИСТИКАХ
 ФЕДЕРАЛЬНОГО БЮДЖЕТА</t>
  </si>
  <si>
    <t xml:space="preserve">Государственные (муниципальные) ценные бумаги, номинальная стоимость которых указана в валюте Российской Федерации </t>
  </si>
  <si>
    <t>размещение ценных бумаг</t>
  </si>
  <si>
    <t>погашение ценных бумаг</t>
  </si>
  <si>
    <t>Государственные гарантии</t>
  </si>
  <si>
    <t>Погашение обязательств за счет прочих источников внутреннего финансирования дефицитов бюджетов</t>
  </si>
  <si>
    <t>поступления от реализации</t>
  </si>
  <si>
    <t>выплаты на приобретение</t>
  </si>
  <si>
    <t>остатки на начало периода</t>
  </si>
  <si>
    <t>остатки на конец периода</t>
  </si>
  <si>
    <t>Уменьшение финансовых активов в федеральной собственности за счет продажи ценных бумаг (кроме акций) по договорам репо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</si>
  <si>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</si>
  <si>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Поступления от продажи акций и иных форм участия в капитале, находящихся в государственной собственности</t>
  </si>
  <si>
    <t>Бюджетные кредиты на пополнение остатков средств на счетах бюджетов субъектов Российской Федерации</t>
  </si>
  <si>
    <t>Приложение 1</t>
  </si>
  <si>
    <t>Январь</t>
  </si>
  <si>
    <t>(млн рублей)</t>
  </si>
  <si>
    <t>Увеличение финансовых активов в федеральной собственности за счет средств, поступающих во временное распоряжение получателей средств федерального бюджета</t>
  </si>
  <si>
    <t>Увеличение финансовых активов в федеральной собственности за счет средств бюджетных и автономных учреждений</t>
  </si>
  <si>
    <t>Увеличение финансовых активов в федеральной собственности за счет средств участников казначейского сопровождения</t>
  </si>
  <si>
    <t>Увеличение финансовых активов в федеральной собственности за счет средств бюджета Пенсионного фонда Российской Федерации</t>
  </si>
  <si>
    <t>Увеличение финансовых активов в федеральной собственности за счет средств бюджета Фонда социального страхования Российской Федерации</t>
  </si>
  <si>
    <t>Увеличение финансовых активов в федеральной собственности за счет средств бюджета Федерального фонда обязательного медицинского страхования</t>
  </si>
  <si>
    <t>Утверждено Федеральным законом  на 2022 год</t>
  </si>
  <si>
    <t>Февраль</t>
  </si>
  <si>
    <t>% исполнения</t>
  </si>
  <si>
    <t>Показзатель</t>
  </si>
  <si>
    <t>за январь-февраль 2022 года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</si>
  <si>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</si>
  <si>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Январь-февраль</t>
  </si>
  <si>
    <t>в 1,3 раза</t>
  </si>
  <si>
    <t>Приложение 2</t>
  </si>
  <si>
    <t xml:space="preserve">ОПЕРАТИВНАЯ ИНФОРМАЦИЯ ОБ ОБЪЕМАХ ПОСТУПЛЕНИЙ 
ДОХОДОВ ФЕДЕРАЛЬНОГО БЮДЖЕТА                                             </t>
  </si>
  <si>
    <t>Наименование показателей</t>
  </si>
  <si>
    <t>Утверждено Федеральным законом на 2022 год</t>
  </si>
  <si>
    <t>6=5/2*100</t>
  </si>
  <si>
    <t>Доходы, всего</t>
  </si>
  <si>
    <t xml:space="preserve"> администрируемые ФНС России</t>
  </si>
  <si>
    <t xml:space="preserve"> администрируемые ФТС России</t>
  </si>
  <si>
    <t xml:space="preserve"> администрируемые другими администраторами </t>
  </si>
  <si>
    <t>Оборотные налоги и сборы</t>
  </si>
  <si>
    <t>Связанные с внутренним производством</t>
  </si>
  <si>
    <t>НДС внутрений</t>
  </si>
  <si>
    <t>Акцизы внутренние</t>
  </si>
  <si>
    <t>Связанные с импортом</t>
  </si>
  <si>
    <t>НДС на ввозимые товары</t>
  </si>
  <si>
    <t>Акцизы на ввозимые товары</t>
  </si>
  <si>
    <t>Ввозные таможенные пошлины</t>
  </si>
  <si>
    <t>Налоги на прибыль/доходы</t>
  </si>
  <si>
    <t>Налог на прибыль</t>
  </si>
  <si>
    <t>Налог на доходы физических лиц (процент, купон, дисконт)</t>
  </si>
  <si>
    <t>Прочие</t>
  </si>
  <si>
    <t>Приложение 3</t>
  </si>
  <si>
    <t xml:space="preserve">ОПЕРАТИВНАЯ ИНФОРМАЦИЯ 
ОБ ИСПОЛНЕНИИ РАСХОДОВ ФЕДЕРАЛЬНОГО БЮДЖЕТА 
В РАЗРЕЗЕ РАЗДЕЛОВ И ПОДРАЗДЕЛОВ КЛАССИФИКАЦИИ РАСХОДОВ БЮДЖЕТОВ </t>
  </si>
  <si>
    <t>Наименование показателя</t>
  </si>
  <si>
    <t>Р, Пр</t>
  </si>
  <si>
    <t>Уточненная роспись</t>
  </si>
  <si>
    <t>Исполнение</t>
  </si>
  <si>
    <t>ВСЕГО</t>
  </si>
  <si>
    <t>ОБЩЕГОСУДАРСТВЕННЫЕ ВОПРОСЫ</t>
  </si>
  <si>
    <t>0100</t>
  </si>
  <si>
    <t>Функционирование Президента Российской Федерации</t>
  </si>
  <si>
    <t>0101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</si>
  <si>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</si>
  <si>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</si>
  <si>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</si>
  <si>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</si>
  <si>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</si>
  <si>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</si>
  <si>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</si>
  <si>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</si>
  <si>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</si>
  <si>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</si>
  <si>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Международные отношения и международное сотрудничество</t>
  </si>
  <si>
    <t>0108</t>
  </si>
  <si>
    <t>Государственный материальный резерв</t>
  </si>
  <si>
    <t>0109</t>
  </si>
  <si>
    <t>Фундаментальные исследования</t>
  </si>
  <si>
    <t>0110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</si>
  <si>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</si>
  <si>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</si>
  <si>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</si>
  <si>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</si>
  <si>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</si>
  <si>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</si>
  <si>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</si>
  <si>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</si>
  <si>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Вооруженные Силы Российской Федерации</t>
  </si>
  <si>
    <t>0201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</si>
  <si>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</si>
  <si>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</si>
  <si>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</si>
  <si>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</si>
  <si>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Подготовка и участие в обеспечении коллективной безопасности и миротворческой деятельности</t>
  </si>
  <si>
    <t>0205</t>
  </si>
  <si>
    <t>Ядерно-оружейный комплекс</t>
  </si>
  <si>
    <t>0206</t>
  </si>
  <si>
    <t>Реализация международных обязательств в сфере военно-технического сотрудничества</t>
  </si>
  <si>
    <t>0207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</si>
  <si>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</si>
  <si>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</si>
  <si>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</si>
  <si>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0209</t>
  </si>
  <si>
    <t>НАЦИОНАЛЬНАЯ БЕЗОПАСНОСТЬ И ПРАВООХРАНИТЕЛЬНАЯ ДЕЯТЕЛЬНОСТЬ</t>
  </si>
  <si>
    <t>0300</t>
  </si>
  <si>
    <t>Органы прокуратуры и следствия</t>
  </si>
  <si>
    <t>0301</t>
  </si>
  <si>
    <t>Органы внутренних дел</t>
  </si>
  <si>
    <t>0302</t>
  </si>
  <si>
    <t>Войска национальной гвардии Российской Федерации</t>
  </si>
  <si>
    <t>0303</t>
  </si>
  <si>
    <t>Органы юстиции</t>
  </si>
  <si>
    <t>0304</t>
  </si>
  <si>
    <t>Система исполнения наказаний</t>
  </si>
  <si>
    <t>0305</t>
  </si>
  <si>
    <t>Органы безопасности</t>
  </si>
  <si>
    <t>0306</t>
  </si>
  <si>
    <t>Органы пограничной службы</t>
  </si>
  <si>
    <t>0307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</si>
  <si>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</si>
  <si>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</si>
  <si>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</si>
  <si>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</si>
  <si>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Миграционная политика</t>
  </si>
  <si>
    <t>0311</t>
  </si>
  <si>
    <t>Прикладные научные исследования в области национальной безопасности и правоохранительной деятельности</t>
  </si>
  <si>
    <t>0313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</si>
  <si>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</si>
  <si>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</si>
  <si>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</si>
  <si>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</si>
  <si>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</si>
  <si>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</si>
  <si>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</si>
  <si>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</si>
  <si>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Исследование и использование космического пространства</t>
  </si>
  <si>
    <t>0403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</si>
  <si>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</si>
  <si>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</si>
  <si>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</si>
  <si>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</si>
  <si>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</si>
  <si>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</si>
  <si>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</si>
  <si>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</si>
  <si>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</si>
  <si>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</si>
  <si>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</si>
  <si>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</si>
  <si>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</si>
  <si>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</si>
  <si>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</si>
  <si>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</si>
  <si>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</si>
  <si>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</si>
  <si>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</si>
  <si>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</si>
  <si>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</si>
  <si>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</si>
  <si>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</si>
  <si>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</si>
  <si>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</si>
  <si>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</si>
  <si>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Прикладные научные исследования в области жилищно-коммунального хозяйства</t>
  </si>
  <si>
    <t>0504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</si>
  <si>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</si>
  <si>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</si>
  <si>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</si>
  <si>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</si>
  <si>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</si>
  <si>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</si>
  <si>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</si>
  <si>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</si>
  <si>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</si>
  <si>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</si>
  <si>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</si>
  <si>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</si>
  <si>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</si>
  <si>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</si>
  <si>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</si>
  <si>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</si>
  <si>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</si>
  <si>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</si>
  <si>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</si>
  <si>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</si>
  <si>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</si>
  <si>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</si>
  <si>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</si>
  <si>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</si>
  <si>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</si>
  <si>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</si>
  <si>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</si>
  <si>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</si>
  <si>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</si>
  <si>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</si>
  <si>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</si>
  <si>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</si>
  <si>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</si>
  <si>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</si>
  <si>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</si>
  <si>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</si>
  <si>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</si>
  <si>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</si>
  <si>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Прикладные научные исследования в области культуры, кинематографии</t>
  </si>
  <si>
    <t>0803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</si>
  <si>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</si>
  <si>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</si>
  <si>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</si>
  <si>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</si>
  <si>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</si>
  <si>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</si>
  <si>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</si>
  <si>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</si>
  <si>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</si>
  <si>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</si>
  <si>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</si>
  <si>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</si>
  <si>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</si>
  <si>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</si>
  <si>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</si>
  <si>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</si>
  <si>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</si>
  <si>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</si>
  <si>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Прикладные научные исследования в области здравоохранения</t>
  </si>
  <si>
    <t>0908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</si>
  <si>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</si>
  <si>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</si>
  <si>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</si>
  <si>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</si>
  <si>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</si>
  <si>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</si>
  <si>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</si>
  <si>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</si>
  <si>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</si>
  <si>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</si>
  <si>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</si>
  <si>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</si>
  <si>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Прикладные научные исследования в области социальной политики</t>
  </si>
  <si>
    <t>1005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</si>
  <si>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</si>
  <si>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</si>
  <si>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</si>
  <si>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</si>
  <si>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</si>
  <si>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</si>
  <si>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</si>
  <si>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</si>
  <si>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</si>
  <si>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</si>
  <si>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Прикладные научные исследования в области физической культуры и спорта</t>
  </si>
  <si>
    <t>1104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</si>
  <si>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</si>
  <si>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</si>
  <si>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</si>
  <si>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</si>
  <si>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</si>
  <si>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</si>
  <si>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</si>
  <si>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</si>
  <si>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</si>
  <si>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</si>
  <si>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ДОЛГА</t>
  </si>
  <si>
    <t>1300</t>
  </si>
  <si>
    <t>Обслуживание государственного внутреннего долга</t>
  </si>
  <si>
    <t>1301</t>
  </si>
  <si>
    <t>Обслуживание государственного внешнего долга</t>
  </si>
  <si>
    <t>1302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</si>
  <si>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</si>
  <si>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</si>
  <si>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</si>
  <si>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</si>
  <si>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</si>
  <si>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</si>
  <si>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</si>
  <si>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</si>
  <si>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Приложение 4</t>
  </si>
  <si>
    <t xml:space="preserve">ОПЕРАТИВНАЯ ИНФОРМАЦИЯ О ЛИМИТАХ БЮДЖЕТНЫХ ОБЯЗАТЕЛЬСТВ И  
ИСПОЛНЕНИИ РАСХОДОВ В РАЗРЕЗЕ ГОСУДАРСТВЕННЫХ ПРОГРАММ РОССИЙСКОЙ ФЕДЕРАЦИИ 
(НЕПРОГРАММНЫХ НАПРАВЛЕНИЙ ДЕЯТЕЛЬНОСТИ) </t>
  </si>
  <si>
    <t>Наименование государственных программ / непрограммных направлений деятельности</t>
  </si>
  <si>
    <t>ГП</t>
  </si>
  <si>
    <t>Доведённые 
ЛБО на 
2022 год</t>
  </si>
  <si>
    <t>Доведённые БА на ПНО на 2022 год</t>
  </si>
  <si>
    <t>Распределённые ЛБО на 2022 год</t>
  </si>
  <si>
    <t>Распределённые БА на ПНО
 на 2022 год</t>
  </si>
  <si>
    <t>Уточненная роспись без учета доведенных
 БА на ПНО</t>
  </si>
  <si>
    <t xml:space="preserve">Исполнение </t>
  </si>
  <si>
    <t>% доведённых ЛБО от уточненной росписи без учёта доведённых
 БА на ПНО</t>
  </si>
  <si>
    <t>% распределённых ЛБО от доведённых</t>
  </si>
  <si>
    <t>%  исполнения от уточненной росписи</t>
  </si>
  <si>
    <t>1</t>
  </si>
  <si>
    <t>2</t>
  </si>
  <si>
    <t>3</t>
  </si>
  <si>
    <t>4</t>
  </si>
  <si>
    <t>5</t>
  </si>
  <si>
    <t>6</t>
  </si>
  <si>
    <t>7</t>
  </si>
  <si>
    <t>8=7-4</t>
  </si>
  <si>
    <t>9</t>
  </si>
  <si>
    <t>10=3/8*100</t>
  </si>
  <si>
    <t>11=5/3*100</t>
  </si>
  <si>
    <t>12=9/7*100</t>
  </si>
  <si>
    <t>из них:</t>
  </si>
  <si>
    <t>ГП "Развитие здравоохранения"</t>
  </si>
  <si>
    <t>01</t>
  </si>
  <si>
    <t>ГП "Развитие образования"</t>
  </si>
  <si>
    <t>02</t>
  </si>
  <si>
    <t>ГП "Социальная поддержка граждан"</t>
  </si>
  <si>
    <t>03</t>
  </si>
  <si>
    <t>ГП "Доступная среда"</t>
  </si>
  <si>
    <t>04</t>
  </si>
  <si>
    <t>ГП "Обеспечение доступным и комфортным жильем и коммунальными услугами граждан Российской Федерации"</t>
  </si>
  <si>
    <t>05</t>
  </si>
  <si>
    <t>ГП "Содействие занятости населения"</t>
  </si>
  <si>
    <t>07</t>
  </si>
  <si>
    <t>ГП "Обеспечение общественного порядка и противодействие преступности"</t>
  </si>
  <si>
    <t>08</t>
  </si>
  <si>
    <t>ГП "Защита населения и территорий от чрезвычайных ситуаций, обеспечение пожарной безопасности и безопасности людей на водных объектах"</t>
  </si>
  <si>
    <t>10</t>
  </si>
  <si>
    <t>ГП "Развитие культуры"</t>
  </si>
  <si>
    <t>11</t>
  </si>
  <si>
    <t>ГП "Охрана окружающей среды"</t>
  </si>
  <si>
    <t>12</t>
  </si>
  <si>
    <t>ГП "Развитие физической культуры и спорта"</t>
  </si>
  <si>
    <t>13</t>
  </si>
  <si>
    <t>ГП "Экономическое развитие и инновационная экономика"</t>
  </si>
  <si>
    <t>15</t>
  </si>
  <si>
    <t>ГП "Развитие промышленности и повышение ее конкурентоспособности"</t>
  </si>
  <si>
    <t>16</t>
  </si>
  <si>
    <t>ГП "Развитие авиационной промышленности"</t>
  </si>
  <si>
    <t>17</t>
  </si>
  <si>
    <t>ГП "Развитие судостроения и техники для освоения шельфовых месторождений"</t>
  </si>
  <si>
    <t>18</t>
  </si>
  <si>
    <t>ГП "Развитие электронной и радиоэлектронной промышленности"</t>
  </si>
  <si>
    <t>19</t>
  </si>
  <si>
    <t>ГП "Развитие фармацевтической и медицинской промышленности"</t>
  </si>
  <si>
    <t>20</t>
  </si>
  <si>
    <t>ГП "Космическая деятельность России"</t>
  </si>
  <si>
    <t>21</t>
  </si>
  <si>
    <t>ГП "Развитие атомного энергопромышленного комплекса"</t>
  </si>
  <si>
    <t>22</t>
  </si>
  <si>
    <t>ГП "Информационное общество"</t>
  </si>
  <si>
    <t>23</t>
  </si>
  <si>
    <t>ГП "Развитие транспортной системы"</t>
  </si>
  <si>
    <t>24</t>
  </si>
  <si>
    <t>Государственная программа развития сельского хозяйства и регулирования рынков сельскохозяйственной продукции, сырья и продовольствия</t>
  </si>
  <si>
    <t>25</t>
  </si>
  <si>
    <t>ГП "Развитие рыбохозяйственного комплекса"</t>
  </si>
  <si>
    <t>26</t>
  </si>
  <si>
    <t>ГП "Воспроизводство и использование природных ресурсов"</t>
  </si>
  <si>
    <t>28</t>
  </si>
  <si>
    <t>ГП "Развитие лесного хозяйства"</t>
  </si>
  <si>
    <t>29</t>
  </si>
  <si>
    <t>ГП "Развитие энергетики"</t>
  </si>
  <si>
    <t>30</t>
  </si>
  <si>
    <t>ГП "Обеспечение обороноспособности страны"</t>
  </si>
  <si>
    <t>31</t>
  </si>
  <si>
    <t>ГП "Обеспечение государственной безопасности"</t>
  </si>
  <si>
    <t>32</t>
  </si>
  <si>
    <t>ГП "Социально-экономическое развитие Дальневосточного федерального округа"</t>
  </si>
  <si>
    <t>34</t>
  </si>
  <si>
    <t>ГП "Развитие Северо-Кавказского федерального округа"</t>
  </si>
  <si>
    <t>35</t>
  </si>
  <si>
    <t>ГП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</si>
  <si>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36</t>
  </si>
  <si>
    <t>ГП "Социально-экономическое развитие Калининградской области"</t>
  </si>
  <si>
    <t>37</t>
  </si>
  <si>
    <t>ГП "Управление государственными финансами и регулирование финансовых рынков"</t>
  </si>
  <si>
    <t>39</t>
  </si>
  <si>
    <t>ГП "Внешнеполитическая деятельность"</t>
  </si>
  <si>
    <t>41</t>
  </si>
  <si>
    <t>ГП "Юстиция"</t>
  </si>
  <si>
    <t>42</t>
  </si>
  <si>
    <t>ГП "Социально-экономическое развитие Арктической зоны Российской Федерации"</t>
  </si>
  <si>
    <t>43</t>
  </si>
  <si>
    <t>ГП "Развитие оборонно-промышленного комплекса"</t>
  </si>
  <si>
    <t>44</t>
  </si>
  <si>
    <t>ГП "Социально-экономическое развитие Республики Крым и г. Севастополя"</t>
  </si>
  <si>
    <t>45</t>
  </si>
  <si>
    <t>ГП "Реализация государственной национальной политики"</t>
  </si>
  <si>
    <t>46</t>
  </si>
  <si>
    <t>ГП "Научно-технологическое развитие Российской Федерации"</t>
  </si>
  <si>
    <t>47</t>
  </si>
  <si>
    <t>ГП "Комплексное развитие сельских территорий"</t>
  </si>
  <si>
    <t>48</t>
  </si>
  <si>
    <t>ГП "Управление государственным материальным резервом"</t>
  </si>
  <si>
    <t>49</t>
  </si>
  <si>
    <t>ГП "Обеспечение защиты личности, общества и государства"</t>
  </si>
  <si>
    <t>50</t>
  </si>
  <si>
    <t>ГП "Обеспечение химической и биологической безопасности Российской Федерации"</t>
  </si>
  <si>
    <t>51</t>
  </si>
  <si>
    <t>Государственная программа эффективного вовлечения в оборот земель сельскохозяйственного назначения и развития мелиоративного комплекса Российской Федерации</t>
  </si>
  <si>
    <t>ГП "Национальная система пространственных данных"</t>
  </si>
  <si>
    <t>ГП "Развитие туризма"</t>
  </si>
  <si>
    <t>ГП "Содействие международному развитию"</t>
  </si>
  <si>
    <t>Развитие пенсионной системы Российской Федерации</t>
  </si>
  <si>
    <t>71</t>
  </si>
  <si>
    <t>Президент Российской Федерации и его администрация</t>
  </si>
  <si>
    <t>77</t>
  </si>
  <si>
    <t>Председатель Правительства Российской Федерации и его заместители, Аппарат Правительства Российской Федерации</t>
  </si>
  <si>
    <t>78</t>
  </si>
  <si>
    <t>Следственный комитет Российской Федерации</t>
  </si>
  <si>
    <t>88</t>
  </si>
  <si>
    <t>Обеспечение деятельности отдельных федеральных государственных органов</t>
  </si>
  <si>
    <t>89</t>
  </si>
  <si>
    <t>Государственная судебная власть</t>
  </si>
  <si>
    <t>90</t>
  </si>
  <si>
    <t>Прокуратура Российской Федерации</t>
  </si>
  <si>
    <t>91</t>
  </si>
  <si>
    <t>Уполномоченный по правам человека в Российской Федерации</t>
  </si>
  <si>
    <t>92</t>
  </si>
  <si>
    <t>Счетная палата Российской Федерации</t>
  </si>
  <si>
    <t>93</t>
  </si>
  <si>
    <t>Центральная избирательная комиссия Российской Федерации</t>
  </si>
  <si>
    <t>94</t>
  </si>
  <si>
    <t>Совет Федерации Федерального Собрания Российской Федерации</t>
  </si>
  <si>
    <t>95</t>
  </si>
  <si>
    <t>Государственная Дума Федерального Собрания Российской Федерации</t>
  </si>
  <si>
    <t>96</t>
  </si>
  <si>
    <t>Доставка государственной корреспонденции</t>
  </si>
  <si>
    <t>97</t>
  </si>
  <si>
    <t>Реализация функций иных федеральных органов государственной власти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</si>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</sst>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"/>
    <numFmt numFmtId="169" formatCode="#,##0.0000"/>
  </numFmts>
  <fonts count="47">
    <font>
      <sz val="10"/>
      <name val="Arial Cyr"/>
      <charset val="204"/>
    </font>
    <font>
      <sz val="10"/>
      <name val="Arial Cyr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sz val="8"/>
      <name val="Arial Cyr"/>
      <family val="2"/>
      <charset val="204"/>
    </font>
    <font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 Cyr"/>
      <family val="1"/>
      <charset val="204"/>
    </font>
    <font>
      <sz val="26"/>
      <name val="Times New Roman"/>
      <family val="1"/>
      <charset val="204"/>
    </font>
    <font>
      <sz val="14"/>
      <name val="Times New Roman"/>
      <family val="1"/>
      <charset val="204"/>
    </font>
    <font>
      <sz val="32"/>
      <name val="Times New Roman"/>
      <family val="1"/>
      <charset val="204"/>
    </font>
    <font>
      <b/>
      <sz val="26"/>
      <name val="Times New Roman Cyr"/>
      <family val="1"/>
      <charset val="204"/>
    </font>
    <font>
      <b/>
      <sz val="26"/>
      <name val="Times New Roman"/>
      <family val="1"/>
      <charset val="204"/>
    </font>
    <font>
      <sz val="26"/>
      <name val="Times New Roman Cyr"/>
      <family val="1"/>
      <charset val="204"/>
    </font>
    <font>
      <i/>
      <sz val="26"/>
      <name val="Times New Roman Cyr"/>
      <family val="1"/>
      <charset val="204"/>
    </font>
    <font>
      <i/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b/>
      <i/>
      <sz val="26"/>
      <name val="Times New Roman Cyr"/>
      <family val="1"/>
      <charset val="204"/>
    </font>
    <font>
      <sz val="20"/>
      <color rgb="FFFF000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sz val="28"/>
      <name val="Times New Roman"/>
      <family val="1"/>
      <charset val="204"/>
    </font>
    <font>
      <i/>
      <sz val="26"/>
      <name val="Times New Roman Cyr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ashed">
        <color auto="1"/>
      </bottom>
      <diagonal/>
    </border>
    <border>
      <left/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/>
      <top style="hair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168" fontId="11" fillId="0" borderId="2" xfId="0" applyNumberFormat="1" applyFont="1" applyFill="1" applyBorder="1" applyAlignment="1" applyProtection="1">
      <alignment horizontal="center" vertical="center"/>
      <protection locked="0"/>
    </xf>
    <xf numFmtId="168" fontId="11" fillId="0" borderId="2" xfId="0" applyNumberFormat="1" applyFont="1" applyFill="1" applyBorder="1" applyAlignment="1">
      <alignment horizontal="center" vertical="center"/>
    </xf>
    <xf numFmtId="168" fontId="15" fillId="0" borderId="2" xfId="0" applyNumberFormat="1" applyFont="1" applyFill="1" applyBorder="1" applyAlignment="1" applyProtection="1">
      <alignment horizontal="center" vertical="center"/>
      <protection locked="0"/>
    </xf>
    <xf numFmtId="168" fontId="18" fillId="0" borderId="2" xfId="0" applyNumberFormat="1" applyFont="1" applyFill="1" applyBorder="1" applyAlignment="1" applyProtection="1">
      <alignment horizontal="center" vertical="center"/>
      <protection locked="0"/>
    </xf>
    <xf numFmtId="168" fontId="18" fillId="0" borderId="2" xfId="0" applyNumberFormat="1" applyFont="1" applyFill="1" applyBorder="1" applyAlignment="1">
      <alignment horizontal="center" vertical="center"/>
    </xf>
    <xf numFmtId="168" fontId="19" fillId="0" borderId="2" xfId="0" applyNumberFormat="1" applyFont="1" applyFill="1" applyBorder="1" applyAlignment="1">
      <alignment horizontal="center" vertical="center"/>
    </xf>
    <xf numFmtId="168" fontId="16" fillId="0" borderId="2" xfId="4" applyNumberFormat="1" applyFont="1" applyFill="1" applyBorder="1" applyAlignment="1">
      <alignment horizontal="center" vertical="center"/>
    </xf>
    <xf numFmtId="169" fontId="11" fillId="0" borderId="2" xfId="0" applyNumberFormat="1" applyFont="1" applyFill="1" applyBorder="1" applyAlignment="1" applyProtection="1">
      <alignment horizontal="center" vertical="center"/>
      <protection locked="0"/>
    </xf>
    <xf numFmtId="167" fontId="21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4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168" fontId="15" fillId="0" borderId="8" xfId="0" applyNumberFormat="1" applyFont="1" applyFill="1" applyBorder="1" applyAlignment="1" applyProtection="1">
      <alignment horizontal="center" vertical="center"/>
      <protection locked="0"/>
    </xf>
    <xf numFmtId="168" fontId="11" fillId="0" borderId="7" xfId="0" applyNumberFormat="1" applyFont="1" applyFill="1" applyBorder="1" applyAlignment="1" applyProtection="1">
      <alignment horizontal="center" vertical="center"/>
      <protection locked="0"/>
    </xf>
    <xf numFmtId="168" fontId="16" fillId="0" borderId="6" xfId="4" applyNumberFormat="1" applyFont="1" applyFill="1" applyBorder="1" applyAlignment="1" applyProtection="1">
      <alignment horizontal="center" vertical="center"/>
      <protection locked="0"/>
    </xf>
    <xf numFmtId="168" fontId="16" fillId="0" borderId="9" xfId="4" applyNumberFormat="1" applyFont="1" applyFill="1" applyBorder="1" applyAlignment="1" applyProtection="1">
      <alignment horizontal="center" vertical="center"/>
      <protection locked="0"/>
    </xf>
    <xf numFmtId="168" fontId="17" fillId="0" borderId="6" xfId="4" applyNumberFormat="1" applyFont="1" applyFill="1" applyBorder="1" applyAlignment="1" applyProtection="1">
      <alignment horizontal="center" vertical="center"/>
      <protection locked="0"/>
    </xf>
    <xf numFmtId="168" fontId="16" fillId="0" borderId="6" xfId="4" applyNumberFormat="1" applyFont="1" applyFill="1" applyBorder="1" applyAlignment="1">
      <alignment horizontal="center" vertical="center"/>
    </xf>
    <xf numFmtId="168" fontId="17" fillId="0" borderId="6" xfId="4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168" fontId="14" fillId="0" borderId="6" xfId="4" applyNumberFormat="1" applyFont="1" applyFill="1" applyBorder="1" applyAlignment="1">
      <alignment horizontal="center" vertical="center"/>
    </xf>
    <xf numFmtId="168" fontId="14" fillId="0" borderId="10" xfId="4" applyNumberFormat="1" applyFont="1" applyFill="1" applyBorder="1" applyAlignment="1">
      <alignment horizontal="center" vertical="center"/>
    </xf>
    <xf numFmtId="0" fontId="25" fillId="0" borderId="0" xfId="0" applyFont="1" applyFill="1"/>
    <xf numFmtId="168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168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27" fillId="0" borderId="2" xfId="4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left" vertical="center" wrapText="1"/>
    </xf>
    <xf numFmtId="168" fontId="14" fillId="0" borderId="14" xfId="0" applyNumberFormat="1" applyFont="1" applyFill="1" applyBorder="1" applyAlignment="1">
      <alignment horizontal="center" vertical="center"/>
    </xf>
    <xf numFmtId="168" fontId="15" fillId="0" borderId="15" xfId="0" applyNumberFormat="1" applyFont="1" applyFill="1" applyBorder="1" applyAlignment="1" applyProtection="1">
      <alignment horizontal="center" vertical="center"/>
      <protection locked="0"/>
    </xf>
    <xf numFmtId="167" fontId="15" fillId="0" borderId="16" xfId="3" applyNumberFormat="1" applyFont="1" applyFill="1" applyBorder="1" applyAlignment="1">
      <alignment horizontal="center" vertical="center"/>
    </xf>
    <xf numFmtId="168" fontId="14" fillId="0" borderId="19" xfId="4" applyNumberFormat="1" applyFont="1" applyFill="1" applyBorder="1" applyAlignment="1">
      <alignment horizontal="center" vertical="center"/>
    </xf>
    <xf numFmtId="168" fontId="14" fillId="0" borderId="20" xfId="4" applyNumberFormat="1" applyFont="1" applyFill="1" applyBorder="1" applyAlignment="1">
      <alignment horizontal="center" vertical="center"/>
    </xf>
    <xf numFmtId="168" fontId="14" fillId="0" borderId="22" xfId="4" applyNumberFormat="1" applyFont="1" applyFill="1" applyBorder="1" applyAlignment="1">
      <alignment horizontal="center" vertical="center"/>
    </xf>
    <xf numFmtId="168" fontId="15" fillId="0" borderId="17" xfId="0" applyNumberFormat="1" applyFont="1" applyFill="1" applyBorder="1" applyAlignment="1" applyProtection="1">
      <alignment horizontal="center" vertical="center"/>
      <protection locked="0"/>
    </xf>
    <xf numFmtId="168" fontId="14" fillId="0" borderId="17" xfId="4" applyNumberFormat="1" applyFont="1" applyFill="1" applyBorder="1" applyAlignment="1">
      <alignment horizontal="center" vertical="center"/>
    </xf>
    <xf numFmtId="168" fontId="20" fillId="0" borderId="24" xfId="4" applyNumberFormat="1" applyFont="1" applyFill="1" applyBorder="1" applyAlignment="1">
      <alignment horizontal="center" vertical="center"/>
    </xf>
    <xf numFmtId="168" fontId="18" fillId="0" borderId="25" xfId="0" applyNumberFormat="1" applyFont="1" applyFill="1" applyBorder="1" applyAlignment="1" applyProtection="1">
      <alignment horizontal="center" vertical="center"/>
      <protection locked="0"/>
    </xf>
    <xf numFmtId="167" fontId="15" fillId="0" borderId="11" xfId="3" applyNumberFormat="1" applyFont="1" applyFill="1" applyBorder="1" applyAlignment="1">
      <alignment horizontal="center" vertical="center"/>
    </xf>
    <xf numFmtId="167" fontId="11" fillId="0" borderId="11" xfId="3" applyNumberFormat="1" applyFont="1" applyFill="1" applyBorder="1" applyAlignment="1">
      <alignment horizontal="center" vertical="center"/>
    </xf>
    <xf numFmtId="167" fontId="11" fillId="0" borderId="12" xfId="3" applyNumberFormat="1" applyFont="1" applyFill="1" applyBorder="1" applyAlignment="1">
      <alignment horizontal="center" vertical="center"/>
    </xf>
    <xf numFmtId="167" fontId="15" fillId="0" borderId="13" xfId="3" applyNumberFormat="1" applyFont="1" applyFill="1" applyBorder="1" applyAlignment="1">
      <alignment horizontal="center" vertical="center"/>
    </xf>
    <xf numFmtId="167" fontId="15" fillId="0" borderId="18" xfId="3" applyNumberFormat="1" applyFont="1" applyFill="1" applyBorder="1" applyAlignment="1">
      <alignment horizontal="center" vertical="center"/>
    </xf>
    <xf numFmtId="167" fontId="15" fillId="0" borderId="21" xfId="3" applyNumberFormat="1" applyFont="1" applyFill="1" applyBorder="1" applyAlignment="1">
      <alignment horizontal="center" vertical="center"/>
    </xf>
    <xf numFmtId="167" fontId="18" fillId="0" borderId="11" xfId="3" applyNumberFormat="1" applyFont="1" applyFill="1" applyBorder="1" applyAlignment="1">
      <alignment horizontal="center" vertical="center"/>
    </xf>
    <xf numFmtId="169" fontId="11" fillId="0" borderId="11" xfId="0" applyNumberFormat="1" applyFont="1" applyFill="1" applyBorder="1" applyAlignment="1" applyProtection="1">
      <alignment horizontal="center" vertical="center"/>
      <protection locked="0"/>
    </xf>
    <xf numFmtId="167" fontId="15" fillId="0" borderId="23" xfId="3" applyNumberFormat="1" applyFont="1" applyFill="1" applyBorder="1" applyAlignment="1">
      <alignment horizontal="center" vertical="center"/>
    </xf>
    <xf numFmtId="168" fontId="3" fillId="0" borderId="27" xfId="0" applyNumberFormat="1" applyFont="1" applyFill="1" applyBorder="1" applyAlignment="1">
      <alignment horizontal="left" vertical="center" wrapText="1"/>
    </xf>
    <xf numFmtId="168" fontId="2" fillId="0" borderId="27" xfId="0" applyNumberFormat="1" applyFont="1" applyFill="1" applyBorder="1" applyAlignment="1" applyProtection="1">
      <alignment horizontal="left" vertical="center" wrapText="1"/>
      <protection locked="0"/>
    </xf>
    <xf numFmtId="168" fontId="2" fillId="0" borderId="26" xfId="0" applyNumberFormat="1" applyFont="1" applyFill="1" applyBorder="1" applyAlignment="1" applyProtection="1">
      <alignment horizontal="left" vertical="center" wrapText="1"/>
      <protection locked="0"/>
    </xf>
    <xf numFmtId="168" fontId="3" fillId="0" borderId="28" xfId="0" applyNumberFormat="1" applyFont="1" applyFill="1" applyBorder="1" applyAlignment="1">
      <alignment horizontal="left" vertical="center" wrapText="1"/>
    </xf>
    <xf numFmtId="168" fontId="2" fillId="0" borderId="27" xfId="0" applyNumberFormat="1" applyFont="1" applyFill="1" applyBorder="1" applyAlignment="1" applyProtection="1">
      <alignment vertical="center" wrapText="1"/>
      <protection locked="0"/>
    </xf>
    <xf numFmtId="168" fontId="2" fillId="0" borderId="26" xfId="0" applyNumberFormat="1" applyFont="1" applyFill="1" applyBorder="1" applyAlignment="1" applyProtection="1">
      <alignment vertical="center" wrapText="1"/>
      <protection locked="0"/>
    </xf>
    <xf numFmtId="168" fontId="3" fillId="0" borderId="29" xfId="0" applyNumberFormat="1" applyFont="1" applyFill="1" applyBorder="1" applyAlignment="1">
      <alignment horizontal="left" vertical="center" wrapText="1"/>
    </xf>
    <xf numFmtId="168" fontId="3" fillId="0" borderId="30" xfId="0" applyNumberFormat="1" applyFont="1" applyFill="1" applyBorder="1" applyAlignment="1">
      <alignment vertical="center" wrapText="1"/>
    </xf>
    <xf numFmtId="168" fontId="5" fillId="0" borderId="27" xfId="0" applyNumberFormat="1" applyFont="1" applyFill="1" applyBorder="1" applyAlignment="1" applyProtection="1">
      <alignment horizontal="justify" vertical="center" wrapText="1"/>
      <protection locked="0"/>
    </xf>
    <xf numFmtId="168" fontId="2" fillId="0" borderId="27" xfId="0" applyNumberFormat="1" applyFont="1" applyFill="1" applyBorder="1" applyAlignment="1">
      <alignment horizontal="left" vertical="center" wrapText="1"/>
    </xf>
    <xf numFmtId="168" fontId="5" fillId="0" borderId="27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27" xfId="0" applyFont="1" applyFill="1" applyBorder="1" applyAlignment="1" applyProtection="1">
      <alignment horizontal="justify" vertical="center" wrapText="1"/>
      <protection locked="0"/>
    </xf>
    <xf numFmtId="0" fontId="2" fillId="0" borderId="27" xfId="0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 applyProtection="1">
      <alignment horizontal="left" vertical="center" wrapText="1" indent="3"/>
      <protection locked="0"/>
    </xf>
    <xf numFmtId="49" fontId="2" fillId="0" borderId="27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27" xfId="0" quotePrefix="1" applyNumberFormat="1" applyFont="1" applyFill="1" applyBorder="1" applyAlignment="1" applyProtection="1">
      <alignment horizontal="justify" vertical="center" wrapText="1"/>
      <protection locked="0"/>
    </xf>
    <xf numFmtId="49" fontId="2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27" xfId="0" applyNumberFormat="1" applyFont="1" applyFill="1" applyBorder="1" applyAlignment="1">
      <alignment vertical="center" wrapText="1"/>
    </xf>
    <xf numFmtId="49" fontId="5" fillId="0" borderId="31" xfId="0" applyNumberFormat="1" applyFont="1" applyFill="1" applyBorder="1" applyAlignment="1">
      <alignment horizontal="left" vertical="center" wrapText="1" indent="2"/>
    </xf>
    <xf numFmtId="167" fontId="21" fillId="0" borderId="0" xfId="0" applyNumberFormat="1" applyFont="1" applyFill="1" applyBorder="1" applyAlignment="1">
      <alignment vertical="center"/>
    </xf>
    <xf numFmtId="0" fontId="29" fillId="0" borderId="0" xfId="0" applyFont="1"/>
    <xf numFmtId="9" fontId="12" fillId="0" borderId="0" xfId="5" applyFont="1" applyBorder="1" applyAlignment="1">
      <alignment horizontal="right" vertical="top"/>
    </xf>
    <xf numFmtId="0" fontId="12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32" xfId="0" applyFont="1" applyBorder="1"/>
    <xf numFmtId="9" fontId="32" fillId="0" borderId="32" xfId="5" applyFont="1" applyBorder="1" applyAlignment="1">
      <alignment horizontal="right"/>
    </xf>
    <xf numFmtId="9" fontId="33" fillId="0" borderId="0" xfId="5" applyFont="1" applyAlignment="1">
      <alignment horizontal="right"/>
    </xf>
    <xf numFmtId="0" fontId="31" fillId="0" borderId="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9" fontId="31" fillId="0" borderId="1" xfId="5" applyFont="1" applyBorder="1" applyAlignment="1">
      <alignment horizontal="center" vertical="center" wrapText="1"/>
    </xf>
    <xf numFmtId="168" fontId="29" fillId="0" borderId="0" xfId="0" applyNumberFormat="1" applyFont="1"/>
    <xf numFmtId="0" fontId="34" fillId="0" borderId="1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justify" vertical="center" wrapText="1"/>
    </xf>
    <xf numFmtId="168" fontId="36" fillId="0" borderId="34" xfId="0" applyNumberFormat="1" applyFont="1" applyBorder="1" applyAlignment="1">
      <alignment horizontal="center" vertical="center"/>
    </xf>
    <xf numFmtId="168" fontId="36" fillId="2" borderId="35" xfId="0" applyNumberFormat="1" applyFont="1" applyFill="1" applyBorder="1" applyAlignment="1">
      <alignment horizontal="center" vertical="center"/>
    </xf>
    <xf numFmtId="168" fontId="36" fillId="2" borderId="36" xfId="0" applyNumberFormat="1" applyFont="1" applyFill="1" applyBorder="1" applyAlignment="1">
      <alignment horizontal="center" vertical="center"/>
    </xf>
    <xf numFmtId="168" fontId="36" fillId="2" borderId="37" xfId="0" applyNumberFormat="1" applyFont="1" applyFill="1" applyBorder="1" applyAlignment="1">
      <alignment horizontal="center" vertical="center"/>
    </xf>
    <xf numFmtId="0" fontId="37" fillId="0" borderId="27" xfId="0" applyFont="1" applyBorder="1" applyAlignment="1">
      <alignment horizontal="justify" vertical="center" wrapText="1"/>
    </xf>
    <xf numFmtId="168" fontId="37" fillId="0" borderId="6" xfId="0" applyNumberFormat="1" applyFont="1" applyBorder="1" applyAlignment="1">
      <alignment horizontal="center" vertical="center"/>
    </xf>
    <xf numFmtId="168" fontId="37" fillId="2" borderId="2" xfId="0" applyNumberFormat="1" applyFont="1" applyFill="1" applyBorder="1" applyAlignment="1">
      <alignment horizontal="center" vertical="center"/>
    </xf>
    <xf numFmtId="168" fontId="37" fillId="2" borderId="38" xfId="0" applyNumberFormat="1" applyFont="1" applyFill="1" applyBorder="1" applyAlignment="1">
      <alignment horizontal="center" vertical="center"/>
    </xf>
    <xf numFmtId="168" fontId="37" fillId="2" borderId="11" xfId="0" applyNumberFormat="1" applyFont="1" applyFill="1" applyBorder="1" applyAlignment="1">
      <alignment horizontal="center" vertical="center"/>
    </xf>
    <xf numFmtId="10" fontId="29" fillId="0" borderId="0" xfId="0" applyNumberFormat="1" applyFont="1"/>
    <xf numFmtId="0" fontId="37" fillId="0" borderId="26" xfId="0" applyFont="1" applyBorder="1" applyAlignment="1">
      <alignment horizontal="justify" vertical="center" wrapText="1"/>
    </xf>
    <xf numFmtId="168" fontId="37" fillId="0" borderId="9" xfId="0" applyNumberFormat="1" applyFont="1" applyBorder="1" applyAlignment="1">
      <alignment horizontal="center" vertical="center"/>
    </xf>
    <xf numFmtId="168" fontId="37" fillId="0" borderId="7" xfId="0" applyNumberFormat="1" applyFont="1" applyBorder="1" applyAlignment="1">
      <alignment horizontal="center" vertical="center"/>
    </xf>
    <xf numFmtId="168" fontId="37" fillId="0" borderId="39" xfId="0" applyNumberFormat="1" applyFont="1" applyBorder="1" applyAlignment="1">
      <alignment horizontal="center" vertical="center"/>
    </xf>
    <xf numFmtId="168" fontId="37" fillId="2" borderId="12" xfId="0" applyNumberFormat="1" applyFont="1" applyFill="1" applyBorder="1" applyAlignment="1">
      <alignment horizontal="center" vertical="center"/>
    </xf>
    <xf numFmtId="0" fontId="36" fillId="0" borderId="29" xfId="0" applyFont="1" applyBorder="1" applyAlignment="1">
      <alignment horizontal="justify" vertical="center" wrapText="1"/>
    </xf>
    <xf numFmtId="168" fontId="36" fillId="2" borderId="19" xfId="0" applyNumberFormat="1" applyFont="1" applyFill="1" applyBorder="1" applyAlignment="1">
      <alignment horizontal="center" vertical="center"/>
    </xf>
    <xf numFmtId="168" fontId="36" fillId="2" borderId="20" xfId="0" applyNumberFormat="1" applyFont="1" applyFill="1" applyBorder="1" applyAlignment="1">
      <alignment horizontal="center" vertical="center"/>
    </xf>
    <xf numFmtId="168" fontId="36" fillId="2" borderId="40" xfId="0" applyNumberFormat="1" applyFont="1" applyFill="1" applyBorder="1" applyAlignment="1">
      <alignment horizontal="center" vertical="center"/>
    </xf>
    <xf numFmtId="168" fontId="36" fillId="2" borderId="18" xfId="0" applyNumberFormat="1" applyFont="1" applyFill="1" applyBorder="1" applyAlignment="1">
      <alignment horizontal="center" vertical="center"/>
    </xf>
    <xf numFmtId="0" fontId="36" fillId="0" borderId="41" xfId="0" applyFont="1" applyBorder="1" applyAlignment="1">
      <alignment horizontal="justify" vertical="center" wrapText="1"/>
    </xf>
    <xf numFmtId="168" fontId="36" fillId="2" borderId="42" xfId="0" applyNumberFormat="1" applyFont="1" applyFill="1" applyBorder="1" applyAlignment="1">
      <alignment horizontal="center" vertical="center"/>
    </xf>
    <xf numFmtId="168" fontId="36" fillId="2" borderId="43" xfId="0" applyNumberFormat="1" applyFont="1" applyFill="1" applyBorder="1" applyAlignment="1">
      <alignment horizontal="center" vertical="center"/>
    </xf>
    <xf numFmtId="168" fontId="36" fillId="2" borderId="44" xfId="0" applyNumberFormat="1" applyFont="1" applyFill="1" applyBorder="1" applyAlignment="1">
      <alignment horizontal="center" vertical="center"/>
    </xf>
    <xf numFmtId="168" fontId="36" fillId="2" borderId="45" xfId="0" applyNumberFormat="1" applyFont="1" applyFill="1" applyBorder="1" applyAlignment="1">
      <alignment horizontal="center" vertical="center"/>
    </xf>
    <xf numFmtId="0" fontId="36" fillId="0" borderId="30" xfId="0" applyFont="1" applyBorder="1" applyAlignment="1">
      <alignment horizontal="justify" vertical="center" wrapText="1"/>
    </xf>
    <xf numFmtId="168" fontId="36" fillId="2" borderId="22" xfId="0" applyNumberFormat="1" applyFont="1" applyFill="1" applyBorder="1" applyAlignment="1">
      <alignment horizontal="center" vertical="center"/>
    </xf>
    <xf numFmtId="168" fontId="36" fillId="2" borderId="17" xfId="0" applyNumberFormat="1" applyFont="1" applyFill="1" applyBorder="1" applyAlignment="1">
      <alignment horizontal="center" vertical="center"/>
    </xf>
    <xf numFmtId="168" fontId="36" fillId="2" borderId="46" xfId="0" applyNumberFormat="1" applyFont="1" applyFill="1" applyBorder="1" applyAlignment="1">
      <alignment horizontal="center" vertical="center"/>
    </xf>
    <xf numFmtId="168" fontId="36" fillId="2" borderId="21" xfId="0" applyNumberFormat="1" applyFont="1" applyFill="1" applyBorder="1" applyAlignment="1">
      <alignment horizontal="center" vertical="center"/>
    </xf>
    <xf numFmtId="0" fontId="38" fillId="2" borderId="27" xfId="0" applyFont="1" applyFill="1" applyBorder="1" applyAlignment="1">
      <alignment horizontal="justify" vertical="center" wrapText="1"/>
    </xf>
    <xf numFmtId="168" fontId="38" fillId="2" borderId="6" xfId="0" applyNumberFormat="1" applyFont="1" applyFill="1" applyBorder="1" applyAlignment="1">
      <alignment horizontal="center" vertical="center"/>
    </xf>
    <xf numFmtId="168" fontId="38" fillId="2" borderId="2" xfId="0" applyNumberFormat="1" applyFont="1" applyFill="1" applyBorder="1" applyAlignment="1">
      <alignment horizontal="center" vertical="center"/>
    </xf>
    <xf numFmtId="168" fontId="38" fillId="2" borderId="38" xfId="0" applyNumberFormat="1" applyFont="1" applyFill="1" applyBorder="1" applyAlignment="1">
      <alignment horizontal="center" vertical="center"/>
    </xf>
    <xf numFmtId="168" fontId="38" fillId="2" borderId="11" xfId="0" applyNumberFormat="1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justify" vertical="center" wrapText="1"/>
    </xf>
    <xf numFmtId="168" fontId="37" fillId="2" borderId="6" xfId="0" applyNumberFormat="1" applyFont="1" applyFill="1" applyBorder="1" applyAlignment="1">
      <alignment horizontal="center" vertical="center"/>
    </xf>
    <xf numFmtId="0" fontId="37" fillId="2" borderId="47" xfId="0" applyFont="1" applyFill="1" applyBorder="1" applyAlignment="1">
      <alignment horizontal="justify" vertical="center" wrapText="1"/>
    </xf>
    <xf numFmtId="168" fontId="37" fillId="2" borderId="48" xfId="0" applyNumberFormat="1" applyFont="1" applyFill="1" applyBorder="1" applyAlignment="1">
      <alignment horizontal="center" vertical="center"/>
    </xf>
    <xf numFmtId="168" fontId="37" fillId="2" borderId="49" xfId="0" applyNumberFormat="1" applyFont="1" applyFill="1" applyBorder="1" applyAlignment="1">
      <alignment horizontal="center" vertical="center"/>
    </xf>
    <xf numFmtId="168" fontId="37" fillId="2" borderId="50" xfId="0" applyNumberFormat="1" applyFont="1" applyFill="1" applyBorder="1" applyAlignment="1">
      <alignment horizontal="center" vertical="center"/>
    </xf>
    <xf numFmtId="168" fontId="37" fillId="2" borderId="51" xfId="0" applyNumberFormat="1" applyFont="1" applyFill="1" applyBorder="1" applyAlignment="1">
      <alignment horizontal="center" vertical="center"/>
    </xf>
    <xf numFmtId="0" fontId="36" fillId="2" borderId="28" xfId="0" applyFont="1" applyFill="1" applyBorder="1" applyAlignment="1">
      <alignment horizontal="justify" vertical="center" wrapText="1"/>
    </xf>
    <xf numFmtId="168" fontId="36" fillId="2" borderId="10" xfId="0" applyNumberFormat="1" applyFont="1" applyFill="1" applyBorder="1" applyAlignment="1">
      <alignment horizontal="center" vertical="center"/>
    </xf>
    <xf numFmtId="168" fontId="36" fillId="2" borderId="8" xfId="0" applyNumberFormat="1" applyFont="1" applyFill="1" applyBorder="1" applyAlignment="1">
      <alignment horizontal="center" vertical="center"/>
    </xf>
    <xf numFmtId="168" fontId="36" fillId="2" borderId="52" xfId="0" applyNumberFormat="1" applyFont="1" applyFill="1" applyBorder="1" applyAlignment="1">
      <alignment horizontal="center" vertical="center"/>
    </xf>
    <xf numFmtId="168" fontId="36" fillId="2" borderId="13" xfId="0" applyNumberFormat="1" applyFont="1" applyFill="1" applyBorder="1" applyAlignment="1">
      <alignment horizontal="center" vertical="center"/>
    </xf>
    <xf numFmtId="0" fontId="36" fillId="2" borderId="53" xfId="0" applyFont="1" applyFill="1" applyBorder="1" applyAlignment="1">
      <alignment horizontal="justify" vertical="center" wrapText="1"/>
    </xf>
    <xf numFmtId="168" fontId="36" fillId="2" borderId="54" xfId="0" applyNumberFormat="1" applyFont="1" applyFill="1" applyBorder="1" applyAlignment="1">
      <alignment horizontal="center" vertical="center"/>
    </xf>
    <xf numFmtId="168" fontId="36" fillId="2" borderId="55" xfId="0" applyNumberFormat="1" applyFont="1" applyFill="1" applyBorder="1" applyAlignment="1">
      <alignment horizontal="center" vertical="center"/>
    </xf>
    <xf numFmtId="168" fontId="36" fillId="2" borderId="56" xfId="0" applyNumberFormat="1" applyFont="1" applyFill="1" applyBorder="1" applyAlignment="1">
      <alignment horizontal="center" vertical="center"/>
    </xf>
    <xf numFmtId="168" fontId="36" fillId="2" borderId="57" xfId="0" applyNumberFormat="1" applyFont="1" applyFill="1" applyBorder="1" applyAlignment="1">
      <alignment horizontal="center" vertical="center"/>
    </xf>
    <xf numFmtId="168" fontId="39" fillId="0" borderId="0" xfId="0" applyNumberFormat="1" applyFont="1" applyAlignment="1">
      <alignment horizontal="right" vertical="center"/>
    </xf>
    <xf numFmtId="0" fontId="31" fillId="0" borderId="0" xfId="0" applyFont="1"/>
    <xf numFmtId="0" fontId="3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0" fillId="0" borderId="32" xfId="0" applyFont="1" applyBorder="1" applyAlignment="1">
      <alignment horizontal="right" vertical="center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top" wrapText="1"/>
    </xf>
    <xf numFmtId="0" fontId="43" fillId="0" borderId="33" xfId="0" quotePrefix="1" applyFont="1" applyBorder="1" applyAlignment="1">
      <alignment horizontal="justify" vertical="center" wrapText="1"/>
    </xf>
    <xf numFmtId="0" fontId="44" fillId="0" borderId="33" xfId="0" applyFont="1" applyBorder="1" applyAlignment="1">
      <alignment horizontal="center" vertical="center"/>
    </xf>
    <xf numFmtId="168" fontId="43" fillId="0" borderId="34" xfId="0" applyNumberFormat="1" applyFont="1" applyBorder="1" applyAlignment="1">
      <alignment horizontal="center" vertical="center" wrapText="1"/>
    </xf>
    <xf numFmtId="168" fontId="43" fillId="0" borderId="35" xfId="0" applyNumberFormat="1" applyFont="1" applyBorder="1" applyAlignment="1">
      <alignment horizontal="center" vertical="center" wrapText="1"/>
    </xf>
    <xf numFmtId="167" fontId="43" fillId="0" borderId="37" xfId="0" applyNumberFormat="1" applyFont="1" applyBorder="1" applyAlignment="1">
      <alignment horizontal="center" vertical="center"/>
    </xf>
    <xf numFmtId="0" fontId="43" fillId="0" borderId="27" xfId="0" quotePrefix="1" applyFont="1" applyBorder="1" applyAlignment="1">
      <alignment horizontal="justify" vertical="center" wrapText="1"/>
    </xf>
    <xf numFmtId="0" fontId="45" fillId="0" borderId="27" xfId="0" quotePrefix="1" applyFont="1" applyBorder="1" applyAlignment="1">
      <alignment horizontal="center" vertical="center"/>
    </xf>
    <xf numFmtId="168" fontId="43" fillId="0" borderId="6" xfId="0" applyNumberFormat="1" applyFont="1" applyBorder="1" applyAlignment="1">
      <alignment horizontal="center" vertical="center" wrapText="1"/>
    </xf>
    <xf numFmtId="168" fontId="43" fillId="0" borderId="2" xfId="0" applyNumberFormat="1" applyFont="1" applyBorder="1" applyAlignment="1">
      <alignment horizontal="center" vertical="center" wrapText="1"/>
    </xf>
    <xf numFmtId="167" fontId="43" fillId="0" borderId="11" xfId="0" applyNumberFormat="1" applyFont="1" applyBorder="1" applyAlignment="1">
      <alignment horizontal="center" vertical="center"/>
    </xf>
    <xf numFmtId="0" fontId="31" fillId="0" borderId="27" xfId="0" quotePrefix="1" applyFont="1" applyBorder="1" applyAlignment="1">
      <alignment horizontal="justify" vertical="center" wrapText="1"/>
    </xf>
    <xf numFmtId="0" fontId="42" fillId="0" borderId="27" xfId="0" quotePrefix="1" applyFont="1" applyBorder="1" applyAlignment="1">
      <alignment horizontal="center" vertical="center"/>
    </xf>
    <xf numFmtId="168" fontId="31" fillId="0" borderId="6" xfId="0" quotePrefix="1" applyNumberFormat="1" applyFont="1" applyBorder="1" applyAlignment="1">
      <alignment horizontal="center" vertical="center"/>
    </xf>
    <xf numFmtId="168" fontId="31" fillId="0" borderId="2" xfId="0" quotePrefix="1" applyNumberFormat="1" applyFont="1" applyBorder="1" applyAlignment="1">
      <alignment horizontal="center" vertical="center"/>
    </xf>
    <xf numFmtId="168" fontId="31" fillId="0" borderId="11" xfId="0" applyNumberFormat="1" applyFont="1" applyBorder="1" applyAlignment="1">
      <alignment horizontal="center" vertical="center"/>
    </xf>
    <xf numFmtId="49" fontId="42" fillId="0" borderId="27" xfId="0" quotePrefix="1" applyNumberFormat="1" applyFont="1" applyBorder="1" applyAlignment="1">
      <alignment horizontal="center" vertical="center"/>
    </xf>
    <xf numFmtId="0" fontId="31" fillId="0" borderId="26" xfId="0" quotePrefix="1" applyFont="1" applyBorder="1" applyAlignment="1">
      <alignment horizontal="justify" vertical="center" wrapText="1"/>
    </xf>
    <xf numFmtId="0" fontId="42" fillId="0" borderId="26" xfId="0" quotePrefix="1" applyFont="1" applyBorder="1" applyAlignment="1">
      <alignment horizontal="center" vertical="center"/>
    </xf>
    <xf numFmtId="168" fontId="31" fillId="0" borderId="9" xfId="0" quotePrefix="1" applyNumberFormat="1" applyFont="1" applyBorder="1" applyAlignment="1">
      <alignment horizontal="center" vertical="center"/>
    </xf>
    <xf numFmtId="168" fontId="31" fillId="0" borderId="7" xfId="0" quotePrefix="1" applyNumberFormat="1" applyFont="1" applyBorder="1" applyAlignment="1">
      <alignment horizontal="center" vertical="center"/>
    </xf>
    <xf numFmtId="168" fontId="31" fillId="0" borderId="12" xfId="0" applyNumberFormat="1" applyFont="1" applyBorder="1" applyAlignment="1">
      <alignment horizontal="center" vertical="center"/>
    </xf>
    <xf numFmtId="0" fontId="43" fillId="0" borderId="28" xfId="0" quotePrefix="1" applyFont="1" applyBorder="1" applyAlignment="1">
      <alignment horizontal="justify" vertical="center" wrapText="1"/>
    </xf>
    <xf numFmtId="0" fontId="45" fillId="0" borderId="28" xfId="0" quotePrefix="1" applyFont="1" applyBorder="1" applyAlignment="1">
      <alignment horizontal="center" vertical="center"/>
    </xf>
    <xf numFmtId="168" fontId="43" fillId="0" borderId="10" xfId="0" applyNumberFormat="1" applyFont="1" applyBorder="1" applyAlignment="1">
      <alignment horizontal="center" vertical="center" wrapText="1"/>
    </xf>
    <xf numFmtId="168" fontId="43" fillId="0" borderId="8" xfId="0" applyNumberFormat="1" applyFont="1" applyBorder="1" applyAlignment="1">
      <alignment horizontal="center" vertical="center" wrapText="1"/>
    </xf>
    <xf numFmtId="168" fontId="43" fillId="0" borderId="13" xfId="0" applyNumberFormat="1" applyFont="1" applyBorder="1" applyAlignment="1">
      <alignment horizontal="center" vertical="center"/>
    </xf>
    <xf numFmtId="4" fontId="31" fillId="0" borderId="12" xfId="0" applyNumberFormat="1" applyFont="1" applyBorder="1" applyAlignment="1">
      <alignment horizontal="center" vertical="center"/>
    </xf>
    <xf numFmtId="0" fontId="39" fillId="2" borderId="0" xfId="0" applyFont="1" applyFill="1" applyAlignment="1">
      <alignment vertical="center" wrapText="1"/>
    </xf>
    <xf numFmtId="0" fontId="39" fillId="2" borderId="0" xfId="0" applyFont="1" applyFill="1" applyAlignment="1">
      <alignment wrapText="1"/>
    </xf>
    <xf numFmtId="0" fontId="41" fillId="2" borderId="0" xfId="0" applyFont="1" applyFill="1" applyAlignment="1">
      <alignment wrapText="1"/>
    </xf>
    <xf numFmtId="0" fontId="41" fillId="2" borderId="0" xfId="0" applyFont="1" applyFill="1" applyAlignment="1">
      <alignment horizontal="right" vertical="center"/>
    </xf>
    <xf numFmtId="0" fontId="39" fillId="2" borderId="0" xfId="0" applyFont="1" applyFill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0" fontId="33" fillId="2" borderId="32" xfId="0" applyFont="1" applyFill="1" applyBorder="1" applyAlignment="1">
      <alignment horizontal="right" vertical="center" wrapText="1"/>
    </xf>
    <xf numFmtId="49" fontId="31" fillId="2" borderId="1" xfId="0" applyNumberFormat="1" applyFont="1" applyFill="1" applyBorder="1" applyAlignment="1">
      <alignment horizontal="centerContinuous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Continuous" vertical="center" wrapText="1"/>
    </xf>
    <xf numFmtId="49" fontId="46" fillId="2" borderId="1" xfId="0" applyNumberFormat="1" applyFont="1" applyFill="1" applyBorder="1" applyAlignment="1">
      <alignment horizontal="center" wrapText="1"/>
    </xf>
    <xf numFmtId="49" fontId="46" fillId="0" borderId="1" xfId="0" applyNumberFormat="1" applyFont="1" applyBorder="1" applyAlignment="1">
      <alignment horizontal="center" wrapText="1"/>
    </xf>
    <xf numFmtId="0" fontId="46" fillId="2" borderId="1" xfId="0" applyFont="1" applyFill="1" applyBorder="1" applyAlignment="1">
      <alignment horizontal="center"/>
    </xf>
    <xf numFmtId="0" fontId="43" fillId="2" borderId="33" xfId="0" applyFont="1" applyFill="1" applyBorder="1" applyAlignment="1">
      <alignment horizontal="justify" vertical="center" wrapText="1"/>
    </xf>
    <xf numFmtId="0" fontId="43" fillId="2" borderId="33" xfId="0" applyFont="1" applyFill="1" applyBorder="1" applyAlignment="1">
      <alignment horizontal="left" vertical="top" wrapText="1"/>
    </xf>
    <xf numFmtId="168" fontId="43" fillId="0" borderId="58" xfId="0" applyNumberFormat="1" applyFont="1" applyBorder="1" applyAlignment="1">
      <alignment horizontal="center" vertical="center" wrapText="1"/>
    </xf>
    <xf numFmtId="168" fontId="43" fillId="0" borderId="37" xfId="0" applyNumberFormat="1" applyFont="1" applyBorder="1" applyAlignment="1">
      <alignment horizontal="center" vertical="center"/>
    </xf>
    <xf numFmtId="0" fontId="31" fillId="2" borderId="27" xfId="0" applyFont="1" applyFill="1" applyBorder="1" applyAlignment="1">
      <alignment vertical="center" wrapText="1"/>
    </xf>
    <xf numFmtId="0" fontId="43" fillId="2" borderId="27" xfId="0" applyFont="1" applyFill="1" applyBorder="1" applyAlignment="1">
      <alignment vertical="center" wrapText="1"/>
    </xf>
    <xf numFmtId="168" fontId="43" fillId="2" borderId="59" xfId="0" applyNumberFormat="1" applyFont="1" applyFill="1" applyBorder="1" applyAlignment="1">
      <alignment vertical="center" wrapText="1"/>
    </xf>
    <xf numFmtId="168" fontId="43" fillId="2" borderId="2" xfId="0" applyNumberFormat="1" applyFont="1" applyFill="1" applyBorder="1" applyAlignment="1">
      <alignment vertical="center" wrapText="1"/>
    </xf>
    <xf numFmtId="168" fontId="43" fillId="0" borderId="2" xfId="0" applyNumberFormat="1" applyFont="1" applyBorder="1" applyAlignment="1">
      <alignment vertical="center" wrapText="1"/>
    </xf>
    <xf numFmtId="168" fontId="43" fillId="2" borderId="11" xfId="0" applyNumberFormat="1" applyFont="1" applyFill="1" applyBorder="1" applyAlignment="1">
      <alignment vertical="center"/>
    </xf>
    <xf numFmtId="0" fontId="31" fillId="2" borderId="27" xfId="0" applyFont="1" applyFill="1" applyBorder="1" applyAlignment="1">
      <alignment horizontal="justify" vertical="center" wrapText="1"/>
    </xf>
    <xf numFmtId="0" fontId="42" fillId="2" borderId="27" xfId="0" applyFont="1" applyFill="1" applyBorder="1" applyAlignment="1">
      <alignment horizontal="center" vertical="center" wrapText="1"/>
    </xf>
    <xf numFmtId="168" fontId="31" fillId="2" borderId="59" xfId="0" applyNumberFormat="1" applyFont="1" applyFill="1" applyBorder="1" applyAlignment="1">
      <alignment horizontal="center" vertical="center" wrapText="1"/>
    </xf>
    <xf numFmtId="168" fontId="31" fillId="2" borderId="2" xfId="0" applyNumberFormat="1" applyFont="1" applyFill="1" applyBorder="1" applyAlignment="1">
      <alignment horizontal="center" vertical="center" wrapText="1"/>
    </xf>
    <xf numFmtId="168" fontId="31" fillId="0" borderId="2" xfId="0" applyNumberFormat="1" applyFont="1" applyBorder="1" applyAlignment="1">
      <alignment horizontal="center" vertical="center" wrapText="1"/>
    </xf>
    <xf numFmtId="168" fontId="31" fillId="2" borderId="11" xfId="0" applyNumberFormat="1" applyFont="1" applyFill="1" applyBorder="1" applyAlignment="1">
      <alignment horizontal="center" vertical="center"/>
    </xf>
    <xf numFmtId="168" fontId="31" fillId="0" borderId="59" xfId="0" applyNumberFormat="1" applyFont="1" applyBorder="1" applyAlignment="1">
      <alignment horizontal="center" vertical="center" wrapText="1"/>
    </xf>
    <xf numFmtId="4" fontId="31" fillId="0" borderId="2" xfId="0" applyNumberFormat="1" applyFont="1" applyBorder="1" applyAlignment="1">
      <alignment horizontal="center" vertical="center" wrapText="1"/>
    </xf>
    <xf numFmtId="49" fontId="42" fillId="2" borderId="27" xfId="0" applyNumberFormat="1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justify" vertical="center" wrapText="1"/>
    </xf>
    <xf numFmtId="0" fontId="42" fillId="2" borderId="26" xfId="0" applyFont="1" applyFill="1" applyBorder="1" applyAlignment="1">
      <alignment horizontal="center" vertical="center" wrapText="1"/>
    </xf>
    <xf numFmtId="168" fontId="31" fillId="2" borderId="60" xfId="0" applyNumberFormat="1" applyFont="1" applyFill="1" applyBorder="1" applyAlignment="1">
      <alignment horizontal="center" vertical="center" wrapText="1"/>
    </xf>
    <xf numFmtId="168" fontId="31" fillId="2" borderId="7" xfId="0" applyNumberFormat="1" applyFont="1" applyFill="1" applyBorder="1" applyAlignment="1">
      <alignment horizontal="center" vertical="center" wrapText="1"/>
    </xf>
    <xf numFmtId="168" fontId="31" fillId="0" borderId="7" xfId="0" applyNumberFormat="1" applyFont="1" applyBorder="1" applyAlignment="1">
      <alignment horizontal="center" vertical="center" wrapText="1"/>
    </xf>
    <xf numFmtId="168" fontId="31" fillId="2" borderId="1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168" fontId="10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26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6">
    <cellStyle name="Денежный 2" xfId="1" xr:uid="{00000000-0005-0000-0000-000000000000}"/>
    <cellStyle name="Обычный" xfId="0" builtinId="0"/>
    <cellStyle name="Процентный" xfId="5" builtinId="5"/>
    <cellStyle name="Процентный 2" xfId="2" xr:uid="{00000000-0005-0000-0000-000002000000}"/>
    <cellStyle name="Финансовый" xfId="3" builtinId="3"/>
    <cellStyle name="Финансовый [0]" xfId="4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usernames" Target="revisions/userNames1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.xml"/><Relationship Id="rId18" Type="http://schemas.openxmlformats.org/officeDocument/2006/relationships/revisionLog" Target="revisionLog15.xml"/><Relationship Id="rId21" Type="http://schemas.openxmlformats.org/officeDocument/2006/relationships/revisionLog" Target="revisionLog18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4.xml"/><Relationship Id="rId16" Type="http://schemas.openxmlformats.org/officeDocument/2006/relationships/revisionLog" Target="revisionLog13.xml"/><Relationship Id="rId20" Type="http://schemas.openxmlformats.org/officeDocument/2006/relationships/revisionLog" Target="revisionLog17.xml"/><Relationship Id="rId11" Type="http://schemas.openxmlformats.org/officeDocument/2006/relationships/revisionLog" Target="revisionLog1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15" Type="http://schemas.openxmlformats.org/officeDocument/2006/relationships/revisionLog" Target="revisionLog3.xml"/><Relationship Id="rId23" Type="http://schemas.openxmlformats.org/officeDocument/2006/relationships/revisionLog" Target="revisionLog20.xml"/><Relationship Id="rId10" Type="http://schemas.openxmlformats.org/officeDocument/2006/relationships/revisionLog" Target="revisionLog10.xml"/><Relationship Id="rId19" Type="http://schemas.openxmlformats.org/officeDocument/2006/relationships/revisionLog" Target="revisionLog16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2.xml"/><Relationship Id="rId22" Type="http://schemas.openxmlformats.org/officeDocument/2006/relationships/revisionLog" Target="revisionLog1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200D93F-7A36-5C44-B8AC-0334217480CB}" diskRevisions="1" revisionId="2155" version="12">
  <header guid="{2464B5DE-6A8D-44B9-90D8-52F67A23C6C2}" dateTime="2022-03-05T12:37:35" maxSheetId="3" userName="ЯРМОШ ЕЛЕНА АЛЕКСАНДРОВНА" r:id="rId4" minRId="13" maxRId="139">
    <sheetIdMap count="2">
      <sheetId val="1"/>
      <sheetId val="2"/>
    </sheetIdMap>
  </header>
  <header guid="{8FCC7E83-BA7D-40D2-BDA3-CA5147F3FD99}" dateTime="2022-03-05T13:04:27" maxSheetId="3" userName="ЯРМОШ ЕЛЕНА АЛЕКСАНДРОВНА" r:id="rId5" minRId="144" maxRId="146">
    <sheetIdMap count="2">
      <sheetId val="1"/>
      <sheetId val="2"/>
    </sheetIdMap>
  </header>
  <header guid="{95AD0F3D-6B74-483D-95B4-41834863BF5A}" dateTime="2022-03-05T14:23:40" maxSheetId="3" userName="ЯРМОШ ЕЛЕНА АЛЕКСАНДРОВНА" r:id="rId6" minRId="147" maxRId="242">
    <sheetIdMap count="2">
      <sheetId val="1"/>
      <sheetId val="2"/>
    </sheetIdMap>
  </header>
  <header guid="{D0B32B55-FA63-4627-9AAB-2F50682B4BE2}" dateTime="2022-03-05T16:07:38" maxSheetId="3" userName="ЯРМОШ ЕЛЕНА АЛЕКСАНДРОВНА" r:id="rId7" minRId="243" maxRId="285">
    <sheetIdMap count="2">
      <sheetId val="1"/>
      <sheetId val="2"/>
    </sheetIdMap>
  </header>
  <header guid="{33494A06-C19B-4AA6-9FC1-51346BF741D9}" dateTime="2022-03-05T16:28:54" maxSheetId="3" userName="ЯРМОШ ЕЛЕНА АЛЕКСАНДРОВНА" r:id="rId8" minRId="290" maxRId="294">
    <sheetIdMap count="2">
      <sheetId val="1"/>
      <sheetId val="2"/>
    </sheetIdMap>
  </header>
  <header guid="{E06F018B-E748-4BB6-9D4C-D133D36E973B}" dateTime="2022-03-05T16:30:24" maxSheetId="3" userName="ЯРМОШ ЕЛЕНА АЛЕКСАНДРОВНА" r:id="rId9">
    <sheetIdMap count="2">
      <sheetId val="1"/>
      <sheetId val="2"/>
    </sheetIdMap>
  </header>
  <header guid="{7BCD3C15-C49B-4E85-9C76-0F69A8B23C6C}" dateTime="2022-03-05T16:57:19" maxSheetId="3" userName="ЯРМОШ ЕЛЕНА АЛЕКСАНДРОВНА" r:id="rId10" minRId="299" maxRId="301">
    <sheetIdMap count="2">
      <sheetId val="1"/>
      <sheetId val="2"/>
    </sheetIdMap>
  </header>
  <header guid="{8923B82D-CD6B-4B6B-B009-F72B2ABD0DFF}" dateTime="2022-03-09T10:04:43" maxSheetId="3" userName="ЯРМОШ ЕЛЕНА АЛЕКСАНДРОВНА" r:id="rId11" minRId="302" maxRId="309">
    <sheetIdMap count="2">
      <sheetId val="1"/>
      <sheetId val="2"/>
    </sheetIdMap>
  </header>
  <header guid="{870FC515-E428-432D-AD70-36AF6AC0AC89}" dateTime="2022-03-09T11:04:03" maxSheetId="3" userName="ЯРМОШ ЕЛЕНА АЛЕКСАНДРОВНА" r:id="rId12">
    <sheetIdMap count="2">
      <sheetId val="1"/>
      <sheetId val="2"/>
    </sheetIdMap>
  </header>
  <header guid="{3D3F5383-CC09-48DA-9960-A28DF97763F1}" dateTime="2022-03-09T11:07:57" maxSheetId="3" userName="МУЧКАЕВА ИРИНА НИКОЛАЕВНА" r:id="rId13">
    <sheetIdMap count="2">
      <sheetId val="1"/>
      <sheetId val="2"/>
    </sheetIdMap>
  </header>
  <header guid="{AB1FE9B7-7BDA-4668-BCDE-24946CC07ED8}" dateTime="2022-03-09T11:08:28" maxSheetId="3" userName="МУЧКАЕВА ИРИНА НИКОЛАЕВНА" r:id="rId14" minRId="314" maxRId="494">
    <sheetIdMap count="2">
      <sheetId val="1"/>
      <sheetId val="2"/>
    </sheetIdMap>
  </header>
  <header guid="{372DA66D-E6CC-476E-810F-FEEE969A789E}" dateTime="2022-03-09T11:09:22" maxSheetId="3" userName="МУЧКАЕВА ИРИНА НИКОЛАЕВНА" r:id="rId15" minRId="495" maxRId="630">
    <sheetIdMap count="2">
      <sheetId val="1"/>
      <sheetId val="2"/>
    </sheetIdMap>
  </header>
  <header guid="{308F1411-9570-41A0-85C7-24D701D21F94}" dateTime="2022-03-09T11:10:06" maxSheetId="3" userName="МУЧКАЕВА ИРИНА НИКОЛАЕВНА" r:id="rId16">
    <sheetIdMap count="2">
      <sheetId val="1"/>
      <sheetId val="2"/>
    </sheetIdMap>
  </header>
  <header guid="{0D745954-ADC4-4C70-8884-6134543C436F}" dateTime="2022-03-09T11:12:33" maxSheetId="3" userName="МУЧКАЕВА ИРИНА НИКОЛАЕВНА" r:id="rId17" minRId="639" maxRId="640">
    <sheetIdMap count="2">
      <sheetId val="1"/>
      <sheetId val="2"/>
    </sheetIdMap>
  </header>
  <header guid="{D9D1F000-9F4B-448F-8ADF-C862D78A87DD}" dateTime="2022-03-09T11:17:57" maxSheetId="3" userName="МУЧКАЕВА ИРИНА НИКОЛАЕВНА" r:id="rId18" minRId="645" maxRId="652">
    <sheetIdMap count="2">
      <sheetId val="1"/>
      <sheetId val="2"/>
    </sheetIdMap>
  </header>
  <header guid="{8CAA7E7A-EEF1-429A-9A0A-67DEEEFE9E68}" dateTime="2022-03-09T11:28:43" maxSheetId="3" userName="МУЧКАЕВА ИРИНА НИКОЛАЕВНА" r:id="rId19">
    <sheetIdMap count="2">
      <sheetId val="1"/>
      <sheetId val="2"/>
    </sheetIdMap>
  </header>
  <header guid="{D29F64F4-2FAF-49F1-AE93-1FF0A28A9FEC}" dateTime="2022-03-09T11:48:35" maxSheetId="3" userName="МУЧКАЕВА ИРИНА НИКОЛАЕВНА" r:id="rId20">
    <sheetIdMap count="2">
      <sheetId val="1"/>
      <sheetId val="2"/>
    </sheetIdMap>
  </header>
  <header guid="{E857E40D-4688-494D-A227-ECF9DDB7807D}" dateTime="2022-03-09T14:20:29" maxSheetId="3" userName="МУЧКАЕВА ИРИНА НИКОЛАЕВНА" r:id="rId21" minRId="665" maxRId="670">
    <sheetIdMap count="2">
      <sheetId val="1"/>
      <sheetId val="2"/>
    </sheetIdMap>
  </header>
  <header guid="{21D6DD62-2AA4-440B-BC33-7F1C3543A2EB}" dateTime="2022-03-11T09:25:20" maxSheetId="3" userName="МУЧКАЕВА ИРИНА НИКОЛАЕВНА" r:id="rId22" minRId="675" maxRId="679">
    <sheetIdMap count="2">
      <sheetId val="1"/>
      <sheetId val="2"/>
    </sheetIdMap>
  </header>
  <header guid="{3200D93F-7A36-5C44-B8AC-0334217480CB}" dateTime="2022-03-11T10:44:54" maxSheetId="5" userName="Microsoft Office User" r:id="rId23" minRId="684" maxRId="2151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6" start="0" length="0">
    <dxf>
      <border>
        <left style="thin">
          <color indexed="64"/>
        </left>
      </border>
    </dxf>
  </rfmt>
  <rfmt sheetId="1" sqref="F16" start="0" length="0">
    <dxf>
      <border>
        <right style="thin">
          <color indexed="64"/>
        </right>
      </border>
    </dxf>
  </rfmt>
  <rfmt sheetId="1" sqref="A16:F16" start="0" length="0">
    <dxf>
      <border>
        <bottom style="thin">
          <color indexed="64"/>
        </bottom>
      </border>
    </dxf>
  </rfmt>
  <rfmt sheetId="1" sqref="A18:F18" start="0" length="0">
    <dxf>
      <border>
        <top style="dashed">
          <color indexed="64"/>
        </top>
      </border>
    </dxf>
  </rfmt>
  <rfmt sheetId="1" sqref="A59:F59" start="0" length="0">
    <dxf>
      <border>
        <top style="dashed">
          <color indexed="64"/>
        </top>
      </border>
    </dxf>
  </rfmt>
  <rfmt sheetId="1" sqref="A65:A66" start="0" length="0">
    <dxf>
      <border>
        <left style="thin">
          <color indexed="64"/>
        </left>
      </border>
    </dxf>
  </rfmt>
  <rfmt sheetId="1" sqref="A65:F65" start="0" length="0">
    <dxf>
      <border>
        <top style="thin">
          <color indexed="64"/>
        </top>
      </border>
    </dxf>
  </rfmt>
  <rfmt sheetId="1" sqref="F65:F66" start="0" length="0">
    <dxf>
      <border>
        <right style="thin">
          <color indexed="64"/>
        </right>
      </border>
    </dxf>
  </rfmt>
  <rfmt sheetId="1" sqref="A66:F66" start="0" length="0">
    <dxf>
      <border>
        <bottom style="thin">
          <color indexed="64"/>
        </bottom>
      </border>
    </dxf>
  </rfmt>
  <rdn rId="0" localSheetId="1" customView="1" name="Z_8454F0CB_9FBA_4BFA_ABA8_65DCA69E306D_.wvu.PrintArea" hidden="1" oldHidden="1">
    <formula>'1 (касса)'!$A$1:$F$68</formula>
  </rdn>
  <rdn rId="0" localSheetId="1" customView="1" name="Z_8454F0CB_9FBA_4BFA_ABA8_65DCA69E306D_.wvu.PrintTitles" hidden="1" oldHidden="1">
    <formula>'1 (касса)'!$8:$9</formula>
  </rdn>
  <rdn rId="0" localSheetId="1" customView="1" name="Z_8454F0CB_9FBA_4BFA_ABA8_65DCA69E306D_.wvu.Rows" hidden="1" oldHidden="1">
    <formula>'1 (касса)'!$1:$1,'1 (касса)'!$3:$3,'1 (касса)'!$23:$25,'1 (касса)'!$29:$29,'1 (касса)'!$37:$38,'1 (касса)'!$40:$40,'1 (касса)'!$48:$49,'1 (касса)'!$67:$67</formula>
  </rdn>
  <rdn rId="0" localSheetId="1" customView="1" name="Z_8454F0CB_9FBA_4BFA_ABA8_65DCA69E306D_.wvu.FilterData" hidden="1" oldHidden="1">
    <formula>'1 (касса)'!$A$9:$J$9</formula>
  </rdn>
  <rcv guid="{8454F0CB-9FBA-4BFA-ABA8-65DCA69E306D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" sId="1">
    <oc r="D56">
      <f>18535081.8468889+G52+D60</f>
    </oc>
    <nc r="D56">
      <f>18535081.8468889+G52</f>
    </nc>
  </rcc>
  <rcc rId="300" sId="1" numFmtId="4">
    <oc r="D15">
      <v>1874240.2245169303</v>
    </oc>
    <nc r="D15">
      <f>1874240.22451693+D60</f>
    </nc>
  </rcc>
  <rfmt sheetId="1" sqref="D15">
    <dxf>
      <fill>
        <patternFill patternType="solid">
          <bgColor theme="5" tint="0.79998168889431442"/>
        </patternFill>
      </fill>
    </dxf>
  </rfmt>
  <rcc rId="301" sId="1">
    <oc r="D13">
      <v>1957718.6414310003</v>
    </oc>
    <nc r="D13">
      <f>D14+D15</f>
    </nc>
  </rcc>
  <rfmt sheetId="1" sqref="C2:F2" start="0" length="2147483647">
    <dxf>
      <font>
        <b val="0"/>
      </font>
    </dxf>
  </rfmt>
  <rfmt sheetId="1" sqref="A5:F5" start="0" length="2147483647">
    <dxf>
      <font>
        <b val="0"/>
      </font>
    </dxf>
  </rfmt>
  <rfmt sheetId="1" sqref="A8:F9" start="0" length="2147483647">
    <dxf>
      <font>
        <b val="0"/>
      </font>
    </dxf>
  </rfmt>
  <rfmt sheetId="1" sqref="A12:F12" start="0" length="0">
    <dxf>
      <border>
        <bottom style="thin">
          <color indexed="64"/>
        </bottom>
      </border>
    </dxf>
  </rfmt>
  <rfmt sheetId="1" sqref="A15:F15" start="0" length="0">
    <dxf>
      <border>
        <bottom style="thin">
          <color indexed="64"/>
        </bottom>
      </border>
    </dxf>
  </rfmt>
  <rfmt sheetId="1" sqref="A8:A66" start="0" length="0">
    <dxf>
      <border>
        <right style="thin">
          <color indexed="64"/>
        </right>
      </border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" sId="1">
    <oc r="E8" t="inlineStr">
      <is>
        <t>Январь-Февраль</t>
      </is>
    </oc>
    <nc r="E8" t="inlineStr">
      <is>
        <t>Январь-февраль</t>
      </is>
    </nc>
  </rcc>
  <rcc rId="303" sId="1" odxf="1" dxf="1" numFmtId="4">
    <oc r="C16">
      <v>256147.45395292994</v>
    </oc>
    <nc r="C16">
      <f>C10-C13</f>
    </nc>
    <odxf>
      <font>
        <sz val="26"/>
        <name val="Times New Roman"/>
        <scheme val="none"/>
      </font>
      <fill>
        <patternFill patternType="none">
          <bgColor indexed="65"/>
        </patternFill>
      </fill>
      <border outline="0">
        <left style="hair">
          <color indexed="64"/>
        </left>
      </border>
    </odxf>
    <ndxf>
      <font>
        <sz val="26"/>
        <name val="Times New Roman Cyr"/>
        <scheme val="none"/>
      </font>
      <fill>
        <patternFill patternType="solid">
          <bgColor theme="0"/>
        </patternFill>
      </fill>
      <border outline="0">
        <left/>
      </border>
    </ndxf>
  </rcc>
  <rcc rId="304" sId="1" odxf="1" dxf="1" numFmtId="4">
    <oc r="D16">
      <v>159183.64790332946</v>
    </oc>
    <nc r="D16">
      <f>D10-D13</f>
    </nc>
    <odxf>
      <font>
        <sz val="26"/>
        <name val="Times New Roman"/>
        <scheme val="none"/>
      </font>
      <fill>
        <patternFill patternType="none">
          <bgColor indexed="65"/>
        </patternFill>
      </fill>
      <border outline="0">
        <left style="hair">
          <color indexed="64"/>
        </left>
      </border>
    </odxf>
    <ndxf>
      <font>
        <sz val="26"/>
        <name val="Times New Roman Cyr"/>
        <scheme val="none"/>
      </font>
      <fill>
        <patternFill patternType="solid">
          <bgColor theme="0"/>
        </patternFill>
      </fill>
      <border outline="0">
        <left/>
      </border>
    </ndxf>
  </rcc>
  <rcc rId="305" sId="1">
    <oc r="F19">
      <f>E19/B19*100</f>
    </oc>
    <nc r="F19" t="inlineStr">
      <is>
        <t>в 1,3 раза</t>
      </is>
    </nc>
  </rcc>
  <rfmt sheetId="1" sqref="D19:F19">
    <dxf>
      <fill>
        <patternFill patternType="none">
          <bgColor auto="1"/>
        </patternFill>
      </fill>
    </dxf>
  </rfmt>
  <rfmt sheetId="1" sqref="D15">
    <dxf>
      <fill>
        <patternFill patternType="none">
          <bgColor auto="1"/>
        </patternFill>
      </fill>
    </dxf>
  </rfmt>
  <rcc rId="306" sId="1">
    <oc r="F54">
      <f>E54/B54*100</f>
    </oc>
    <nc r="F54"/>
  </rcc>
  <rcc rId="307" sId="1">
    <oc r="F62">
      <f>E62/B62*100</f>
    </oc>
    <nc r="F62"/>
  </rcc>
  <rfmt sheetId="1" sqref="A1:XFD1048576">
    <dxf>
      <fill>
        <patternFill patternType="none">
          <bgColor auto="1"/>
        </patternFill>
      </fill>
    </dxf>
  </rfmt>
  <rfmt sheetId="1" sqref="D27" start="0" length="2147483647">
    <dxf>
      <font>
        <i/>
      </font>
    </dxf>
  </rfmt>
  <rcc rId="308" sId="1" numFmtId="4">
    <oc r="E19">
      <f>E20+E26+E30+E31+E34+E36+E39+E41+E42+E43+E44+E45+E46+E47+E50+E53+E35</f>
    </oc>
    <nc r="E19">
      <v>2917757.1</v>
    </nc>
  </rcc>
  <rcc rId="309" sId="1">
    <oc r="E30">
      <f>C30+D30</f>
    </oc>
    <nc r="E30">
      <f>C30+D30+0.1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60" start="0" length="2147483647">
    <dxf>
      <font>
        <b val="0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8:F66" start="0" length="0">
    <dxf>
      <border>
        <right style="thin">
          <color indexed="64"/>
        </right>
      </border>
    </dxf>
  </rfmt>
  <rcv guid="{8454F0CB-9FBA-4BFA-ABA8-65DCA69E306D}" action="delete"/>
  <rdn rId="0" localSheetId="1" customView="1" name="Z_8454F0CB_9FBA_4BFA_ABA8_65DCA69E306D_.wvu.PrintArea" hidden="1" oldHidden="1">
    <formula>'1 (касса)'!$A$1:$F$68</formula>
    <oldFormula>'1 (касса)'!$A$1:$F$68</oldFormula>
  </rdn>
  <rdn rId="0" localSheetId="1" customView="1" name="Z_8454F0CB_9FBA_4BFA_ABA8_65DCA69E306D_.wvu.PrintTitles" hidden="1" oldHidden="1">
    <formula>'1 (касса)'!$8:$9</formula>
    <oldFormula>'1 (касса)'!$8:$9</oldFormula>
  </rdn>
  <rdn rId="0" localSheetId="1" customView="1" name="Z_8454F0CB_9FBA_4BFA_ABA8_65DCA69E306D_.wvu.Rows" hidden="1" oldHidden="1">
    <formula>'1 (касса)'!$1:$1,'1 (касса)'!$3:$3,'1 (касса)'!$23:$25,'1 (касса)'!$29:$29,'1 (касса)'!$37:$38,'1 (касса)'!$40:$40,'1 (касса)'!$48:$49,'1 (касса)'!$67:$67</formula>
    <oldFormula>'1 (касса)'!$1:$1,'1 (касса)'!$3:$3,'1 (касса)'!$23:$25,'1 (касса)'!$29:$29,'1 (касса)'!$37:$38,'1 (касса)'!$40:$40,'1 (касса)'!$48:$49,'1 (касса)'!$67:$67</oldFormula>
  </rdn>
  <rdn rId="0" localSheetId="1" customView="1" name="Z_8454F0CB_9FBA_4BFA_ABA8_65DCA69E306D_.wvu.FilterData" hidden="1" oldHidden="1">
    <formula>'1 (касса)'!$A$9:$F$9</formula>
    <oldFormula>'1 (касса)'!$A$9:$F$9</oldFormula>
  </rdn>
  <rcv guid="{8454F0CB-9FBA-4BFA-ABA8-65DCA69E306D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39" sId="1" ref="A63:XFD63" action="deleteRow">
    <undo index="14" exp="area" ref3D="1" dr="$A$67:$XFD$67" dn="Z_8454F0CB_9FBA_4BFA_ABA8_65DCA69E306D_.wvu.Rows" sId="1"/>
    <undo index="14" exp="area" ref3D="1" dr="$A$67:$XFD$67" dn="Z_36757D56_B5EC_4550_96CB_C44E9A6A4595_.wvu.Rows" sId="1"/>
    <undo index="14" exp="area" ref3D="1" dr="$A$67:$XFD$67" dn="Z_508E9E74_D024_4046_A85D_EFD7721B4B97_.wvu.Rows" sId="1"/>
    <undo index="10" exp="area" ref3D="1" dr="$A$67:$XFD$67" dn="Z_0049FB14_FD07_453F_846F_348D2B267D20_.wvu.Rows" sId="1"/>
    <rfmt sheetId="1" xfDxf="1" sqref="A63:XFD63" start="0" length="0">
      <dxf>
        <font>
          <sz val="20"/>
          <name val="Times New Roman"/>
          <scheme val="none"/>
        </font>
        <alignment vertical="center" readingOrder="0"/>
      </dxf>
    </rfmt>
    <rcc rId="0" sId="1" dxf="1">
      <nc r="A63" t="inlineStr">
        <is>
          <t>ПЕРВИЧНЫЙ ДЕФИЦИТ (-), ПРОФИЦИТ (+)</t>
        </is>
      </nc>
      <ndxf>
        <font>
          <b/>
          <sz val="20"/>
          <name val="Times New Roman"/>
          <scheme val="none"/>
        </font>
        <numFmt numFmtId="168" formatCode="#,##0.0"/>
        <alignment wrapText="1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B63">
        <v>2731034.3612999991</v>
      </nc>
      <ndxf>
        <font>
          <b/>
          <sz val="26"/>
          <name val="Times New Roman Cyr"/>
          <scheme val="none"/>
        </font>
        <numFmt numFmtId="168" formatCode="#,##0.0"/>
        <alignment horizontal="center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63">
        <v>345030.62588688987</v>
      </nc>
      <ndxf>
        <font>
          <b/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63">
        <v>239946.56481739972</v>
      </nc>
      <ndxf>
        <font>
          <b/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E63">
        <v>584977.19070428982</v>
      </nc>
      <ndxf>
        <font>
          <b/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="1" sqref="F63" start="0" length="0">
      <dxf>
        <font>
          <b/>
          <sz val="26"/>
          <color auto="1"/>
          <name val="Times New Roman"/>
          <scheme val="none"/>
        </font>
        <numFmt numFmtId="167" formatCode="0.0"/>
        <alignment horizontal="center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640" sId="1" ref="A63:XFD63" action="deleteRow">
    <undo index="14" exp="area" ref3D="1" dr="$A$66:$XFD$66" dn="Z_8454F0CB_9FBA_4BFA_ABA8_65DCA69E306D_.wvu.Rows" sId="1"/>
    <undo index="14" exp="area" ref3D="1" dr="$A$66:$XFD$66" dn="Z_36757D56_B5EC_4550_96CB_C44E9A6A4595_.wvu.Rows" sId="1"/>
    <undo index="14" exp="area" ref3D="1" dr="$A$66:$XFD$66" dn="Z_508E9E74_D024_4046_A85D_EFD7721B4B97_.wvu.Rows" sId="1"/>
    <undo index="10" exp="area" ref3D="1" dr="$A$66:$XFD$66" dn="Z_0049FB14_FD07_453F_846F_348D2B267D20_.wvu.Rows" sId="1"/>
    <rfmt sheetId="1" xfDxf="1" sqref="A63:XFD63" start="0" length="0">
      <dxf>
        <font>
          <sz val="20"/>
          <color rgb="FFC00000"/>
          <name val="Times New Roman"/>
          <scheme val="none"/>
        </font>
        <alignment vertical="center" readingOrder="0"/>
      </dxf>
    </rfmt>
    <rcc rId="0" sId="1" dxf="1">
      <nc r="A63" t="inlineStr">
        <is>
          <t xml:space="preserve">     ВВП</t>
        </is>
      </nc>
      <ndxf>
        <font>
          <b/>
          <sz val="20"/>
          <color rgb="FFC00000"/>
          <name val="Times New Roman"/>
          <scheme val="none"/>
        </font>
        <numFmt numFmtId="168" formatCode="#,##0.0"/>
        <alignment wrapText="1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</border>
      </ndxf>
    </rcc>
    <rcc rId="0" sId="1" s="1" dxf="1" numFmtId="4">
      <nc r="B63">
        <v>133328000</v>
      </nc>
      <ndxf>
        <font>
          <b/>
          <sz val="26"/>
          <color auto="1"/>
          <name val="Times New Roman Cyr"/>
          <scheme val="none"/>
        </font>
        <numFmt numFmtId="168" formatCode="#,##0.0"/>
        <alignment horizontal="center" readingOrder="0"/>
        <border outline="0">
          <right style="hair">
            <color indexed="64"/>
          </right>
          <top style="hair">
            <color indexed="64"/>
          </top>
        </border>
      </ndxf>
    </rcc>
    <rcc rId="0" sId="1" dxf="1" numFmtId="4">
      <nc r="C63">
        <v>9693109.0170068499</v>
      </nc>
      <ndxf>
        <font>
          <b/>
          <sz val="26"/>
          <color rgb="FFC00000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1" dxf="1" numFmtId="4">
      <nc r="D63">
        <v>9315183.2497552931</v>
      </nc>
      <ndxf>
        <font>
          <b/>
          <sz val="26"/>
          <color rgb="FFC00000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1" dxf="1" numFmtId="4">
      <nc r="E63">
        <v>19008292.266762145</v>
      </nc>
      <ndxf>
        <font>
          <b/>
          <sz val="26"/>
          <color rgb="FFC00000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fmt sheetId="1" s="1" sqref="F63" start="0" length="0">
      <dxf>
        <font>
          <b/>
          <sz val="26"/>
          <color auto="1"/>
          <name val="Times New Roman"/>
          <scheme val="none"/>
        </font>
        <numFmt numFmtId="167" formatCode="0.0"/>
        <alignment horizontal="center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</border>
      </dxf>
    </rfmt>
  </rrc>
  <rcv guid="{8454F0CB-9FBA-4BFA-ABA8-65DCA69E306D}" action="delete"/>
  <rdn rId="0" localSheetId="1" customView="1" name="Z_8454F0CB_9FBA_4BFA_ABA8_65DCA69E306D_.wvu.PrintArea" hidden="1" oldHidden="1">
    <formula>'1 (касса)'!$A$1:$F$66</formula>
    <oldFormula>'1 (касса)'!$A$1:$F$66</oldFormula>
  </rdn>
  <rdn rId="0" localSheetId="1" customView="1" name="Z_8454F0CB_9FBA_4BFA_ABA8_65DCA69E306D_.wvu.PrintTitles" hidden="1" oldHidden="1">
    <formula>'1 (касса)'!$8:$9</formula>
    <oldFormula>'1 (касса)'!$8:$9</oldFormula>
  </rdn>
  <rdn rId="0" localSheetId="1" customView="1" name="Z_8454F0CB_9FBA_4BFA_ABA8_65DCA69E306D_.wvu.Rows" hidden="1" oldHidden="1">
    <formula>'1 (касса)'!$1:$1,'1 (касса)'!$3:$3,'1 (касса)'!$23:$25,'1 (касса)'!$29:$29,'1 (касса)'!$37:$38,'1 (касса)'!$40:$40,'1 (касса)'!$48:$49,'1 (касса)'!$65:$65</formula>
    <oldFormula>'1 (касса)'!$1:$1,'1 (касса)'!$3:$3,'1 (касса)'!$23:$25,'1 (касса)'!$29:$29,'1 (касса)'!$37:$38,'1 (касса)'!$40:$40,'1 (касса)'!$48:$49,'1 (касса)'!$65:$65</oldFormula>
  </rdn>
  <rdn rId="0" localSheetId="1" customView="1" name="Z_8454F0CB_9FBA_4BFA_ABA8_65DCA69E306D_.wvu.FilterData" hidden="1" oldHidden="1">
    <formula>'1 (касса)'!$A$9:$F$9</formula>
    <oldFormula>'1 (касса)'!$A$9:$F$9</oldFormula>
  </rdn>
  <rcv guid="{8454F0CB-9FBA-4BFA-ABA8-65DCA69E306D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45" sId="1" ref="A29:XFD29" action="deleteRow">
    <undo index="14" exp="area" ref3D="1" dr="$A$65:$XFD$65" dn="Z_8454F0CB_9FBA_4BFA_ABA8_65DCA69E306D_.wvu.Rows" sId="1"/>
    <undo index="12" exp="area" ref3D="1" dr="$A$48:$XFD$49" dn="Z_8454F0CB_9FBA_4BFA_ABA8_65DCA69E306D_.wvu.Rows" sId="1"/>
    <undo index="10" exp="area" ref3D="1" dr="$A$40:$XFD$40" dn="Z_8454F0CB_9FBA_4BFA_ABA8_65DCA69E306D_.wvu.Rows" sId="1"/>
    <undo index="8" exp="area" ref3D="1" dr="$A$37:$XFD$38" dn="Z_8454F0CB_9FBA_4BFA_ABA8_65DCA69E306D_.wvu.Rows" sId="1"/>
    <undo index="6" exp="area" ref3D="1" dr="$A$29:$XFD$29" dn="Z_8454F0CB_9FBA_4BFA_ABA8_65DCA69E306D_.wvu.Rows" sId="1"/>
    <undo index="14" exp="area" ref3D="1" dr="$A$65:$XFD$65" dn="Z_36757D56_B5EC_4550_96CB_C44E9A6A4595_.wvu.Rows" sId="1"/>
    <undo index="12" exp="area" ref3D="1" dr="$A$48:$XFD$49" dn="Z_36757D56_B5EC_4550_96CB_C44E9A6A4595_.wvu.Rows" sId="1"/>
    <undo index="10" exp="area" ref3D="1" dr="$A$40:$XFD$40" dn="Z_36757D56_B5EC_4550_96CB_C44E9A6A4595_.wvu.Rows" sId="1"/>
    <undo index="8" exp="area" ref3D="1" dr="$A$37:$XFD$38" dn="Z_36757D56_B5EC_4550_96CB_C44E9A6A4595_.wvu.Rows" sId="1"/>
    <undo index="6" exp="area" ref3D="1" dr="$A$29:$XFD$29" dn="Z_36757D56_B5EC_4550_96CB_C44E9A6A4595_.wvu.Rows" sId="1"/>
    <undo index="14" exp="area" ref3D="1" dr="$A$65:$XFD$65" dn="Z_508E9E74_D024_4046_A85D_EFD7721B4B97_.wvu.Rows" sId="1"/>
    <undo index="12" exp="area" ref3D="1" dr="$A$48:$XFD$49" dn="Z_508E9E74_D024_4046_A85D_EFD7721B4B97_.wvu.Rows" sId="1"/>
    <undo index="10" exp="area" ref3D="1" dr="$A$40:$XFD$40" dn="Z_508E9E74_D024_4046_A85D_EFD7721B4B97_.wvu.Rows" sId="1"/>
    <undo index="8" exp="area" ref3D="1" dr="$A$37:$XFD$38" dn="Z_508E9E74_D024_4046_A85D_EFD7721B4B97_.wvu.Rows" sId="1"/>
    <undo index="6" exp="area" ref3D="1" dr="$A$29:$XFD$29" dn="Z_508E9E74_D024_4046_A85D_EFD7721B4B97_.wvu.Rows" sId="1"/>
    <undo index="10" exp="area" ref3D="1" dr="$A$65:$XFD$65" dn="Z_0049FB14_FD07_453F_846F_348D2B267D20_.wvu.Rows" sId="1"/>
    <undo index="6" exp="area" ref3D="1" dr="$A$40:$XFD$40" dn="Z_0049FB14_FD07_453F_846F_348D2B267D20_.wvu.Rows" sId="1"/>
    <undo index="4" exp="area" ref3D="1" dr="$A$37:$XFD$38" dn="Z_0049FB14_FD07_453F_846F_348D2B267D20_.wvu.Rows" sId="1"/>
    <rfmt sheetId="1" xfDxf="1" sqref="A29:XFD29" start="0" length="0">
      <dxf>
        <font>
          <sz val="20"/>
          <name val="Times New Roman"/>
          <scheme val="none"/>
        </font>
        <alignment vertical="center" readingOrder="0"/>
        <protection locked="0"/>
      </dxf>
    </rfmt>
    <rcc rId="0" sId="1" dxf="1">
      <nc r="A29" t="inlineStr">
        <is>
          <t>Предоставление бюджетных кредитов другим бюджетам бюджетной системы Российской Федерации из федерального бюджета в валюте Российской Федерации (бюджетные кредиты, предоставленные на инвестиционные проекты, размещаемые на конкурсной основе)</t>
        </is>
      </nc>
      <ndxf>
        <numFmt numFmtId="168" formatCode="#,##0.0"/>
        <alignment horizontal="left" wrapText="1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  <protection locked="1"/>
      </ndxf>
    </rcc>
    <rfmt sheetId="1" s="1" sqref="B29" start="0" length="0">
      <dxf>
        <font>
          <sz val="26"/>
          <color auto="1"/>
          <name val="Times New Roman Cyr"/>
          <scheme val="none"/>
        </font>
        <numFmt numFmtId="168" formatCode="#,##0.0"/>
        <alignment horizontal="center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1"/>
      </dxf>
    </rfmt>
    <rfmt sheetId="1" sqref="C29" start="0" length="0">
      <dxf>
        <font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29" start="0" length="0">
      <dxf>
        <font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E29">
        <v>0</v>
      </nc>
      <ndxf>
        <font>
          <b/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>
      <nc r="F29" t="e">
        <v>#DIV/0!</v>
      </nc>
      <ndxf>
        <font>
          <sz val="26"/>
          <color auto="1"/>
          <name val="Times New Roman"/>
          <scheme val="none"/>
        </font>
        <numFmt numFmtId="167" formatCode="0.0"/>
        <alignment horizontal="center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  <protection locked="1"/>
      </ndxf>
    </rcc>
  </rrc>
  <rrc rId="646" sId="1" ref="A47:XFD47" action="deleteRow">
    <undo index="14" exp="area" ref3D="1" dr="$A$64:$XFD$64" dn="Z_8454F0CB_9FBA_4BFA_ABA8_65DCA69E306D_.wvu.Rows" sId="1"/>
    <undo index="12" exp="area" ref3D="1" dr="$A$47:$XFD$48" dn="Z_8454F0CB_9FBA_4BFA_ABA8_65DCA69E306D_.wvu.Rows" sId="1"/>
    <undo index="14" exp="area" ref3D="1" dr="$A$64:$XFD$64" dn="Z_36757D56_B5EC_4550_96CB_C44E9A6A4595_.wvu.Rows" sId="1"/>
    <undo index="12" exp="area" ref3D="1" dr="$A$47:$XFD$48" dn="Z_36757D56_B5EC_4550_96CB_C44E9A6A4595_.wvu.Rows" sId="1"/>
    <undo index="14" exp="area" ref3D="1" dr="$A$64:$XFD$64" dn="Z_508E9E74_D024_4046_A85D_EFD7721B4B97_.wvu.Rows" sId="1"/>
    <undo index="12" exp="area" ref3D="1" dr="$A$47:$XFD$48" dn="Z_508E9E74_D024_4046_A85D_EFD7721B4B97_.wvu.Rows" sId="1"/>
    <undo index="10" exp="area" ref3D="1" dr="$A$64:$XFD$64" dn="Z_0049FB14_FD07_453F_846F_348D2B267D20_.wvu.Rows" sId="1"/>
    <rfmt sheetId="1" xfDxf="1" sqref="A47:XFD47" start="0" length="0">
      <dxf>
        <font>
          <i/>
          <sz val="20"/>
          <name val="Times New Roman"/>
          <scheme val="none"/>
        </font>
        <alignment vertical="center" readingOrder="0"/>
        <protection locked="0"/>
      </dxf>
    </rfmt>
    <rcc rId="0" sId="1" dxf="1">
      <nc r="A47" t="inlineStr">
        <is>
          <t>Увеличение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      </is>
      </nc>
      <ndxf>
        <font>
          <i val="0"/>
          <sz val="20"/>
          <name val="Times New Roman"/>
          <scheme val="none"/>
        </font>
        <numFmt numFmtId="30" formatCode="@"/>
        <alignment horizontal="justify" wrapText="1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="1" sqref="B47" start="0" length="0">
      <dxf>
        <font>
          <sz val="26"/>
          <color auto="1"/>
          <name val="Times New Roman Cyr"/>
          <scheme val="none"/>
        </font>
        <numFmt numFmtId="168" formatCode="#,##0.0"/>
        <alignment horizontal="center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47" start="0" length="0">
      <dxf>
        <font>
          <i val="0"/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47" start="0" length="0">
      <dxf>
        <font>
          <i val="0"/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E47">
        <v>0</v>
      </nc>
      <ndxf>
        <font>
          <i val="0"/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="1" sqref="F47" start="0" length="0">
      <dxf>
        <font>
          <b/>
          <i val="0"/>
          <sz val="26"/>
          <color auto="1"/>
          <name val="Times New Roman"/>
          <scheme val="none"/>
        </font>
        <numFmt numFmtId="167" formatCode="0.0"/>
        <alignment horizontal="center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  <protection locked="1"/>
      </dxf>
    </rfmt>
    <rfmt sheetId="1" sqref="G47" start="0" length="0">
      <dxf>
        <font>
          <i val="0"/>
          <sz val="12"/>
          <name val="Times New Roman"/>
          <scheme val="none"/>
        </font>
        <alignment vertical="bottom" readingOrder="0"/>
        <protection locked="1"/>
      </dxf>
    </rfmt>
    <rfmt sheetId="1" sqref="H47" start="0" length="0">
      <dxf>
        <font>
          <i val="0"/>
          <sz val="12"/>
          <name val="Times New Roman"/>
          <scheme val="none"/>
        </font>
        <alignment vertical="bottom" readingOrder="0"/>
        <protection locked="1"/>
      </dxf>
    </rfmt>
    <rcc rId="0" sId="1" dxf="1" numFmtId="4">
      <nc r="I47">
        <v>100000</v>
      </nc>
      <ndxf>
        <font>
          <i val="0"/>
          <sz val="12"/>
          <name val="Times New Roman"/>
          <scheme val="none"/>
        </font>
        <numFmt numFmtId="4" formatCode="#,##0.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</rrc>
  <rrc rId="647" sId="1" ref="A47:XFD47" action="deleteRow">
    <undo index="14" exp="area" ref3D="1" dr="$A$63:$XFD$63" dn="Z_8454F0CB_9FBA_4BFA_ABA8_65DCA69E306D_.wvu.Rows" sId="1"/>
    <undo index="12" exp="area" ref3D="1" dr="$A$47:$XFD$47" dn="Z_8454F0CB_9FBA_4BFA_ABA8_65DCA69E306D_.wvu.Rows" sId="1"/>
    <undo index="14" exp="area" ref3D="1" dr="$A$63:$XFD$63" dn="Z_36757D56_B5EC_4550_96CB_C44E9A6A4595_.wvu.Rows" sId="1"/>
    <undo index="12" exp="area" ref3D="1" dr="$A$47:$XFD$47" dn="Z_36757D56_B5EC_4550_96CB_C44E9A6A4595_.wvu.Rows" sId="1"/>
    <undo index="14" exp="area" ref3D="1" dr="$A$63:$XFD$63" dn="Z_508E9E74_D024_4046_A85D_EFD7721B4B97_.wvu.Rows" sId="1"/>
    <undo index="12" exp="area" ref3D="1" dr="$A$47:$XFD$47" dn="Z_508E9E74_D024_4046_A85D_EFD7721B4B97_.wvu.Rows" sId="1"/>
    <undo index="10" exp="area" ref3D="1" dr="$A$63:$XFD$63" dn="Z_0049FB14_FD07_453F_846F_348D2B267D20_.wvu.Rows" sId="1"/>
    <rfmt sheetId="1" xfDxf="1" sqref="A47:XFD47" start="0" length="0">
      <dxf>
        <font>
          <i/>
          <sz val="20"/>
          <name val="Times New Roman"/>
          <scheme val="none"/>
        </font>
        <alignment vertical="center" readingOrder="0"/>
        <protection locked="0"/>
      </dxf>
    </rfmt>
    <rcc rId="0" sId="1" dxf="1">
      <nc r="A47" t="inlineStr">
        <is>
          <t>Уменьшение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      </is>
      </nc>
      <ndxf>
        <font>
          <i val="0"/>
          <sz val="20"/>
          <name val="Times New Roman"/>
          <scheme val="none"/>
        </font>
        <numFmt numFmtId="30" formatCode="@"/>
        <alignment horizontal="justify" wrapText="1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="1" sqref="B47" start="0" length="0">
      <dxf>
        <font>
          <sz val="26"/>
          <color auto="1"/>
          <name val="Times New Roman Cyr"/>
          <scheme val="none"/>
        </font>
        <numFmt numFmtId="168" formatCode="#,##0.0"/>
        <alignment horizontal="center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47" start="0" length="0">
      <dxf>
        <font>
          <i val="0"/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D47">
        <v>-1753545.92767907</v>
      </nc>
      <ndxf>
        <font>
          <i val="0"/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E47">
        <v>-1753545.92767907</v>
      </nc>
      <ndxf>
        <font>
          <i val="0"/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="1" sqref="F47" start="0" length="0">
      <dxf>
        <font>
          <b/>
          <i val="0"/>
          <sz val="26"/>
          <color auto="1"/>
          <name val="Times New Roman"/>
          <scheme val="none"/>
        </font>
        <numFmt numFmtId="167" formatCode="0.0"/>
        <alignment horizontal="center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  <protection locked="1"/>
      </dxf>
    </rfmt>
    <rfmt sheetId="1" sqref="G47" start="0" length="0">
      <dxf>
        <font>
          <i val="0"/>
          <sz val="12"/>
          <name val="Times New Roman"/>
          <scheme val="none"/>
        </font>
        <alignment vertical="bottom" readingOrder="0"/>
        <protection locked="1"/>
      </dxf>
    </rfmt>
    <rfmt sheetId="1" sqref="H47" start="0" length="0">
      <dxf>
        <font>
          <i val="0"/>
          <sz val="12"/>
          <name val="Times New Roman"/>
          <scheme val="none"/>
        </font>
        <alignment vertical="bottom" readingOrder="0"/>
        <protection locked="1"/>
      </dxf>
    </rfmt>
    <rfmt sheetId="1" sqref="I47" start="0" length="0">
      <dxf>
        <font>
          <i val="0"/>
          <sz val="12"/>
          <name val="Times New Roman"/>
          <scheme val="none"/>
        </font>
        <alignment vertical="bottom" readingOrder="0"/>
        <protection locked="1"/>
      </dxf>
    </rfmt>
  </rrc>
  <rrc rId="648" sId="1" ref="A37:XFD37" action="deleteRow">
    <undo index="14" exp="area" ref3D="1" dr="$A$62:$XFD$62" dn="Z_8454F0CB_9FBA_4BFA_ABA8_65DCA69E306D_.wvu.Rows" sId="1"/>
    <undo index="10" exp="area" ref3D="1" dr="$A$39:$XFD$39" dn="Z_8454F0CB_9FBA_4BFA_ABA8_65DCA69E306D_.wvu.Rows" sId="1"/>
    <undo index="8" exp="area" ref3D="1" dr="$A$36:$XFD$37" dn="Z_8454F0CB_9FBA_4BFA_ABA8_65DCA69E306D_.wvu.Rows" sId="1"/>
    <undo index="14" exp="area" ref3D="1" dr="$A$62:$XFD$62" dn="Z_36757D56_B5EC_4550_96CB_C44E9A6A4595_.wvu.Rows" sId="1"/>
    <undo index="10" exp="area" ref3D="1" dr="$A$39:$XFD$39" dn="Z_36757D56_B5EC_4550_96CB_C44E9A6A4595_.wvu.Rows" sId="1"/>
    <undo index="8" exp="area" ref3D="1" dr="$A$36:$XFD$37" dn="Z_36757D56_B5EC_4550_96CB_C44E9A6A4595_.wvu.Rows" sId="1"/>
    <undo index="14" exp="area" ref3D="1" dr="$A$62:$XFD$62" dn="Z_508E9E74_D024_4046_A85D_EFD7721B4B97_.wvu.Rows" sId="1"/>
    <undo index="10" exp="area" ref3D="1" dr="$A$39:$XFD$39" dn="Z_508E9E74_D024_4046_A85D_EFD7721B4B97_.wvu.Rows" sId="1"/>
    <undo index="8" exp="area" ref3D="1" dr="$A$36:$XFD$37" dn="Z_508E9E74_D024_4046_A85D_EFD7721B4B97_.wvu.Rows" sId="1"/>
    <undo index="10" exp="area" ref3D="1" dr="$A$62:$XFD$62" dn="Z_0049FB14_FD07_453F_846F_348D2B267D20_.wvu.Rows" sId="1"/>
    <undo index="6" exp="area" ref3D="1" dr="$A$39:$XFD$39" dn="Z_0049FB14_FD07_453F_846F_348D2B267D20_.wvu.Rows" sId="1"/>
    <undo index="4" exp="area" ref3D="1" dr="$A$36:$XFD$37" dn="Z_0049FB14_FD07_453F_846F_348D2B267D20_.wvu.Rows" sId="1"/>
    <rfmt sheetId="1" xfDxf="1" sqref="A37:XFD37" start="0" length="0">
      <dxf>
        <font>
          <sz val="20"/>
          <name val="Times New Roman"/>
          <scheme val="none"/>
        </font>
        <alignment vertical="center" readingOrder="0"/>
        <protection locked="0"/>
      </dxf>
    </rfmt>
    <rcc rId="0" sId="1" dxf="1">
      <nc r="A37" t="inlineStr">
        <is>
          <t>Увеличение иных финансовых активов в федеральной собственности (акции) за счет средств Фонда национального благосостояния</t>
        </is>
      </nc>
      <ndxf>
        <numFmt numFmtId="30" formatCode="@"/>
        <alignment horizontal="justify" wrapText="1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="1" sqref="B37" start="0" length="0">
      <dxf>
        <font>
          <sz val="26"/>
          <color auto="1"/>
          <name val="Times New Roman Cyr"/>
          <scheme val="none"/>
        </font>
        <numFmt numFmtId="168" formatCode="#,##0.0"/>
        <alignment horizontal="center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37" start="0" length="0">
      <dxf>
        <font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37" start="0" length="0">
      <dxf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E37">
        <v>0</v>
      </nc>
      <ndxf>
        <font>
          <b/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>
      <nc r="F37" t="e">
        <v>#DIV/0!</v>
      </nc>
      <ndxf>
        <font>
          <b/>
          <sz val="26"/>
          <color auto="1"/>
          <name val="Times New Roman"/>
          <scheme val="none"/>
        </font>
        <numFmt numFmtId="167" formatCode="0.0"/>
        <alignment horizontal="center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  <protection locked="1"/>
      </ndxf>
    </rcc>
  </rrc>
  <rrc rId="649" sId="1" ref="A36:XFD36" action="insertRow">
    <undo index="14" exp="area" ref3D="1" dr="$A$61:$XFD$61" dn="Z_8454F0CB_9FBA_4BFA_ABA8_65DCA69E306D_.wvu.Rows" sId="1"/>
    <undo index="10" exp="area" ref3D="1" dr="$A$38:$XFD$38" dn="Z_8454F0CB_9FBA_4BFA_ABA8_65DCA69E306D_.wvu.Rows" sId="1"/>
    <undo index="8" exp="area" ref3D="1" dr="$A$36:$XFD$36" dn="Z_8454F0CB_9FBA_4BFA_ABA8_65DCA69E306D_.wvu.Rows" sId="1"/>
    <undo index="14" exp="area" ref3D="1" dr="$A$61:$XFD$61" dn="Z_36757D56_B5EC_4550_96CB_C44E9A6A4595_.wvu.Rows" sId="1"/>
    <undo index="10" exp="area" ref3D="1" dr="$A$38:$XFD$38" dn="Z_36757D56_B5EC_4550_96CB_C44E9A6A4595_.wvu.Rows" sId="1"/>
    <undo index="8" exp="area" ref3D="1" dr="$A$36:$XFD$36" dn="Z_36757D56_B5EC_4550_96CB_C44E9A6A4595_.wvu.Rows" sId="1"/>
    <undo index="14" exp="area" ref3D="1" dr="$A$61:$XFD$61" dn="Z_508E9E74_D024_4046_A85D_EFD7721B4B97_.wvu.Rows" sId="1"/>
    <undo index="10" exp="area" ref3D="1" dr="$A$38:$XFD$38" dn="Z_508E9E74_D024_4046_A85D_EFD7721B4B97_.wvu.Rows" sId="1"/>
    <undo index="8" exp="area" ref3D="1" dr="$A$36:$XFD$36" dn="Z_508E9E74_D024_4046_A85D_EFD7721B4B97_.wvu.Rows" sId="1"/>
    <undo index="10" exp="area" ref3D="1" dr="$A$61:$XFD$61" dn="Z_0049FB14_FD07_453F_846F_348D2B267D20_.wvu.Rows" sId="1"/>
    <undo index="6" exp="area" ref3D="1" dr="$A$38:$XFD$38" dn="Z_0049FB14_FD07_453F_846F_348D2B267D20_.wvu.Rows" sId="1"/>
    <undo index="4" exp="area" ref3D="1" dr="$A$36:$XFD$36" dn="Z_0049FB14_FD07_453F_846F_348D2B267D20_.wvu.Rows" sId="1"/>
  </rrc>
  <rrc rId="650" sId="1" ref="A36:XFD36" action="deleteRow">
    <undo index="14" exp="area" ref3D="1" dr="$A$62:$XFD$62" dn="Z_8454F0CB_9FBA_4BFA_ABA8_65DCA69E306D_.wvu.Rows" sId="1"/>
    <undo index="10" exp="area" ref3D="1" dr="$A$39:$XFD$39" dn="Z_8454F0CB_9FBA_4BFA_ABA8_65DCA69E306D_.wvu.Rows" sId="1"/>
    <undo index="8" exp="area" ref3D="1" dr="$A$37:$XFD$37" dn="Z_8454F0CB_9FBA_4BFA_ABA8_65DCA69E306D_.wvu.Rows" sId="1"/>
    <undo index="14" exp="area" ref3D="1" dr="$A$62:$XFD$62" dn="Z_36757D56_B5EC_4550_96CB_C44E9A6A4595_.wvu.Rows" sId="1"/>
    <undo index="10" exp="area" ref3D="1" dr="$A$39:$XFD$39" dn="Z_36757D56_B5EC_4550_96CB_C44E9A6A4595_.wvu.Rows" sId="1"/>
    <undo index="8" exp="area" ref3D="1" dr="$A$37:$XFD$37" dn="Z_36757D56_B5EC_4550_96CB_C44E9A6A4595_.wvu.Rows" sId="1"/>
    <undo index="14" exp="area" ref3D="1" dr="$A$62:$XFD$62" dn="Z_508E9E74_D024_4046_A85D_EFD7721B4B97_.wvu.Rows" sId="1"/>
    <undo index="10" exp="area" ref3D="1" dr="$A$39:$XFD$39" dn="Z_508E9E74_D024_4046_A85D_EFD7721B4B97_.wvu.Rows" sId="1"/>
    <undo index="8" exp="area" ref3D="1" dr="$A$37:$XFD$37" dn="Z_508E9E74_D024_4046_A85D_EFD7721B4B97_.wvu.Rows" sId="1"/>
    <undo index="10" exp="area" ref3D="1" dr="$A$62:$XFD$62" dn="Z_0049FB14_FD07_453F_846F_348D2B267D20_.wvu.Rows" sId="1"/>
    <undo index="6" exp="area" ref3D="1" dr="$A$39:$XFD$39" dn="Z_0049FB14_FD07_453F_846F_348D2B267D20_.wvu.Rows" sId="1"/>
    <undo index="4" exp="area" ref3D="1" dr="$A$37:$XFD$37" dn="Z_0049FB14_FD07_453F_846F_348D2B267D20_.wvu.Rows" sId="1"/>
    <rfmt sheetId="1" xfDxf="1" sqref="A36:XFD36" start="0" length="0">
      <dxf>
        <font>
          <sz val="20"/>
          <name val="Times New Roman"/>
          <scheme val="none"/>
        </font>
        <alignment vertical="center" readingOrder="0"/>
        <protection locked="0"/>
      </dxf>
    </rfmt>
    <rfmt sheetId="1" sqref="A36" start="0" length="0">
      <dxf>
        <numFmt numFmtId="30" formatCode="@"/>
        <alignment horizontal="justify" wrapText="1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="1" sqref="B36" start="0" length="0">
      <dxf>
        <font>
          <sz val="26"/>
          <color auto="1"/>
          <name val="Times New Roman Cyr"/>
          <scheme val="none"/>
        </font>
        <numFmt numFmtId="168" formatCode="#,##0.0"/>
        <alignment horizontal="center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36" start="0" length="0">
      <dxf>
        <font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36" start="0" length="0">
      <dxf>
        <font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36" start="0" length="0">
      <dxf>
        <font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="1" sqref="F36" start="0" length="0">
      <dxf>
        <font>
          <sz val="26"/>
          <color auto="1"/>
          <name val="Times New Roman"/>
          <scheme val="none"/>
        </font>
        <numFmt numFmtId="167" formatCode="0.0"/>
        <alignment horizontal="center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  <protection locked="1"/>
      </dxf>
    </rfmt>
  </rrc>
  <rrc rId="651" sId="1" ref="A36:XFD36" action="deleteRow">
    <undo index="14" exp="area" ref3D="1" dr="$A$61:$XFD$61" dn="Z_8454F0CB_9FBA_4BFA_ABA8_65DCA69E306D_.wvu.Rows" sId="1"/>
    <undo index="10" exp="area" ref3D="1" dr="$A$38:$XFD$38" dn="Z_8454F0CB_9FBA_4BFA_ABA8_65DCA69E306D_.wvu.Rows" sId="1"/>
    <undo index="8" exp="area" ref3D="1" dr="$A$36:$XFD$36" dn="Z_8454F0CB_9FBA_4BFA_ABA8_65DCA69E306D_.wvu.Rows" sId="1"/>
    <undo index="14" exp="area" ref3D="1" dr="$A$61:$XFD$61" dn="Z_36757D56_B5EC_4550_96CB_C44E9A6A4595_.wvu.Rows" sId="1"/>
    <undo index="10" exp="area" ref3D="1" dr="$A$38:$XFD$38" dn="Z_36757D56_B5EC_4550_96CB_C44E9A6A4595_.wvu.Rows" sId="1"/>
    <undo index="8" exp="area" ref3D="1" dr="$A$36:$XFD$36" dn="Z_36757D56_B5EC_4550_96CB_C44E9A6A4595_.wvu.Rows" sId="1"/>
    <undo index="14" exp="area" ref3D="1" dr="$A$61:$XFD$61" dn="Z_508E9E74_D024_4046_A85D_EFD7721B4B97_.wvu.Rows" sId="1"/>
    <undo index="10" exp="area" ref3D="1" dr="$A$38:$XFD$38" dn="Z_508E9E74_D024_4046_A85D_EFD7721B4B97_.wvu.Rows" sId="1"/>
    <undo index="8" exp="area" ref3D="1" dr="$A$36:$XFD$36" dn="Z_508E9E74_D024_4046_A85D_EFD7721B4B97_.wvu.Rows" sId="1"/>
    <undo index="10" exp="area" ref3D="1" dr="$A$61:$XFD$61" dn="Z_0049FB14_FD07_453F_846F_348D2B267D20_.wvu.Rows" sId="1"/>
    <undo index="6" exp="area" ref3D="1" dr="$A$38:$XFD$38" dn="Z_0049FB14_FD07_453F_846F_348D2B267D20_.wvu.Rows" sId="1"/>
    <undo index="4" exp="area" ref3D="1" dr="$A$36:$XFD$36" dn="Z_0049FB14_FD07_453F_846F_348D2B267D20_.wvu.Rows" sId="1"/>
    <rfmt sheetId="1" xfDxf="1" sqref="A36:XFD36" start="0" length="0">
      <dxf>
        <font>
          <sz val="20"/>
          <name val="Times New Roman"/>
          <scheme val="none"/>
        </font>
        <alignment vertical="center" readingOrder="0"/>
        <protection locked="0"/>
      </dxf>
    </rfmt>
    <rcc rId="0" sId="1" dxf="1">
      <nc r="A36" t="inlineStr">
        <is>
          <t>Увеличение иных финансовых активов в федеральной собственности (долговых обязательств) за счет средств Фонда национального благосостояния</t>
        </is>
      </nc>
      <ndxf>
        <numFmt numFmtId="30" formatCode="@"/>
        <alignment horizontal="justify" wrapText="1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="1" sqref="B36" start="0" length="0">
      <dxf>
        <font>
          <sz val="26"/>
          <color auto="1"/>
          <name val="Times New Roman Cyr"/>
          <scheme val="none"/>
        </font>
        <numFmt numFmtId="168" formatCode="#,##0.0"/>
        <alignment horizontal="center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36" start="0" length="0">
      <dxf>
        <font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36" start="0" length="0">
      <dxf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E36">
        <v>0</v>
      </nc>
      <ndxf>
        <font>
          <b/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>
      <nc r="F36" t="e">
        <v>#DIV/0!</v>
      </nc>
      <ndxf>
        <font>
          <b/>
          <sz val="26"/>
          <color auto="1"/>
          <name val="Times New Roman"/>
          <scheme val="none"/>
        </font>
        <numFmt numFmtId="167" formatCode="0.0"/>
        <alignment horizontal="center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  <protection locked="1"/>
      </ndxf>
    </rcc>
  </rrc>
  <rrc rId="652" sId="1" ref="A37:XFD37" action="deleteRow">
    <undo index="14" exp="area" ref3D="1" dr="$A$60:$XFD$60" dn="Z_8454F0CB_9FBA_4BFA_ABA8_65DCA69E306D_.wvu.Rows" sId="1"/>
    <undo index="10" exp="area" ref3D="1" dr="$A$37:$XFD$37" dn="Z_8454F0CB_9FBA_4BFA_ABA8_65DCA69E306D_.wvu.Rows" sId="1"/>
    <undo index="14" exp="area" ref3D="1" dr="$A$60:$XFD$60" dn="Z_36757D56_B5EC_4550_96CB_C44E9A6A4595_.wvu.Rows" sId="1"/>
    <undo index="10" exp="area" ref3D="1" dr="$A$37:$XFD$37" dn="Z_36757D56_B5EC_4550_96CB_C44E9A6A4595_.wvu.Rows" sId="1"/>
    <undo index="14" exp="area" ref3D="1" dr="$A$60:$XFD$60" dn="Z_508E9E74_D024_4046_A85D_EFD7721B4B97_.wvu.Rows" sId="1"/>
    <undo index="10" exp="area" ref3D="1" dr="$A$37:$XFD$37" dn="Z_508E9E74_D024_4046_A85D_EFD7721B4B97_.wvu.Rows" sId="1"/>
    <undo index="10" exp="area" ref3D="1" dr="$A$60:$XFD$60" dn="Z_0049FB14_FD07_453F_846F_348D2B267D20_.wvu.Rows" sId="1"/>
    <undo index="6" exp="area" ref3D="1" dr="$A$37:$XFD$37" dn="Z_0049FB14_FD07_453F_846F_348D2B267D20_.wvu.Rows" sId="1"/>
    <rfmt sheetId="1" xfDxf="1" sqref="A37:XFD37" start="0" length="0">
      <dxf>
        <font>
          <sz val="20"/>
          <name val="Times New Roman"/>
          <scheme val="none"/>
        </font>
        <alignment vertical="center" readingOrder="0"/>
        <protection locked="0"/>
      </dxf>
    </rfmt>
    <rcc rId="0" sId="1" dxf="1">
      <nc r="A37" t="inlineStr">
        <is>
          <t>Увеличение иных финансовых активов, находящихся в федеральной собственности за счет  остатков средств, полученных от приносящей доход деятельности</t>
        </is>
      </nc>
      <ndxf>
        <numFmt numFmtId="30" formatCode="@"/>
        <alignment horizontal="justify" wrapText="1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="1" sqref="B37" start="0" length="0">
      <dxf>
        <font>
          <sz val="26"/>
          <color auto="1"/>
          <name val="Times New Roman Cyr"/>
          <scheme val="none"/>
        </font>
        <numFmt numFmtId="168" formatCode="#,##0.0"/>
        <alignment horizontal="center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C37" t="e">
        <v>#REF!</v>
      </nc>
      <ndxf>
        <font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37">
        <v>31849.984434320038</v>
      </nc>
      <ndxf>
        <font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37" t="e">
        <v>#REF!</v>
      </nc>
      <ndxf>
        <font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="1" sqref="F37" start="0" length="0">
      <dxf>
        <font>
          <b/>
          <sz val="26"/>
          <color auto="1"/>
          <name val="Times New Roman"/>
          <scheme val="none"/>
        </font>
        <numFmt numFmtId="167" formatCode="0.0"/>
        <alignment horizontal="center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  <protection locked="1"/>
      </dxf>
    </rfmt>
  </rrc>
  <rcv guid="{8454F0CB-9FBA-4BFA-ABA8-65DCA69E306D}" action="delete"/>
  <rdn rId="0" localSheetId="1" customView="1" name="Z_8454F0CB_9FBA_4BFA_ABA8_65DCA69E306D_.wvu.PrintArea" hidden="1" oldHidden="1">
    <formula>'1 (касса)'!$A$1:$F$60</formula>
    <oldFormula>'1 (касса)'!$A$1:$F$60</oldFormula>
  </rdn>
  <rdn rId="0" localSheetId="1" customView="1" name="Z_8454F0CB_9FBA_4BFA_ABA8_65DCA69E306D_.wvu.PrintTitles" hidden="1" oldHidden="1">
    <formula>'1 (касса)'!$8:$9</formula>
    <oldFormula>'1 (касса)'!$8:$9</oldFormula>
  </rdn>
  <rdn rId="0" localSheetId="1" customView="1" name="Z_8454F0CB_9FBA_4BFA_ABA8_65DCA69E306D_.wvu.Rows" hidden="1" oldHidden="1">
    <formula>'1 (касса)'!$1:$1,'1 (касса)'!$3:$3,'1 (касса)'!$23:$25,'1 (касса)'!$59:$59</formula>
    <oldFormula>'1 (касса)'!$1:$1,'1 (касса)'!$3:$3,'1 (касса)'!$23:$25,'1 (касса)'!#REF!,'1 (касса)'!#REF!,'1 (касса)'!#REF!,'1 (касса)'!#REF!,'1 (касса)'!$59:$59</oldFormula>
  </rdn>
  <rdn rId="0" localSheetId="1" customView="1" name="Z_8454F0CB_9FBA_4BFA_ABA8_65DCA69E306D_.wvu.FilterData" hidden="1" oldHidden="1">
    <formula>'1 (касса)'!$A$9:$F$9</formula>
    <oldFormula>'1 (касса)'!$A$9:$F$9</oldFormula>
  </rdn>
  <rcv guid="{8454F0CB-9FBA-4BFA-ABA8-65DCA69E306D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454F0CB-9FBA-4BFA-ABA8-65DCA69E306D}" action="delete"/>
  <rdn rId="0" localSheetId="1" customView="1" name="Z_8454F0CB_9FBA_4BFA_ABA8_65DCA69E306D_.wvu.PrintArea" hidden="1" oldHidden="1">
    <formula>'1 (касса)'!$A$1:$F$60</formula>
    <oldFormula>'1 (касса)'!$A$1:$F$60</oldFormula>
  </rdn>
  <rdn rId="0" localSheetId="1" customView="1" name="Z_8454F0CB_9FBA_4BFA_ABA8_65DCA69E306D_.wvu.PrintTitles" hidden="1" oldHidden="1">
    <formula>'1 (касса)'!$8:$9</formula>
    <oldFormula>'1 (касса)'!$8:$9</oldFormula>
  </rdn>
  <rdn rId="0" localSheetId="1" customView="1" name="Z_8454F0CB_9FBA_4BFA_ABA8_65DCA69E306D_.wvu.Rows" hidden="1" oldHidden="1">
    <formula>'1 (касса)'!$1:$1,'1 (касса)'!$3:$3,'1 (касса)'!$23:$25,'1 (касса)'!$59:$59</formula>
    <oldFormula>'1 (касса)'!$1:$1,'1 (касса)'!$3:$3,'1 (касса)'!$23:$25,'1 (касса)'!$59:$59</oldFormula>
  </rdn>
  <rdn rId="0" localSheetId="1" customView="1" name="Z_8454F0CB_9FBA_4BFA_ABA8_65DCA69E306D_.wvu.FilterData" hidden="1" oldHidden="1">
    <formula>'1 (касса)'!$A$9:$F$9</formula>
    <oldFormula>'1 (касса)'!$A$9:$F$9</oldFormula>
  </rdn>
  <rcv guid="{8454F0CB-9FBA-4BFA-ABA8-65DCA69E306D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:A58" start="0" length="0">
    <dxf>
      <border>
        <left style="thin">
          <color indexed="64"/>
        </left>
      </border>
    </dxf>
  </rfmt>
  <rcv guid="{8454F0CB-9FBA-4BFA-ABA8-65DCA69E306D}" action="delete"/>
  <rdn rId="0" localSheetId="1" customView="1" name="Z_8454F0CB_9FBA_4BFA_ABA8_65DCA69E306D_.wvu.PrintArea" hidden="1" oldHidden="1">
    <formula>'1 (касса)'!$A$1:$F$60</formula>
    <oldFormula>'1 (касса)'!$A$1:$F$60</oldFormula>
  </rdn>
  <rdn rId="0" localSheetId="1" customView="1" name="Z_8454F0CB_9FBA_4BFA_ABA8_65DCA69E306D_.wvu.PrintTitles" hidden="1" oldHidden="1">
    <formula>'1 (касса)'!$8:$9</formula>
    <oldFormula>'1 (касса)'!$8:$9</oldFormula>
  </rdn>
  <rdn rId="0" localSheetId="1" customView="1" name="Z_8454F0CB_9FBA_4BFA_ABA8_65DCA69E306D_.wvu.Rows" hidden="1" oldHidden="1">
    <formula>'1 (касса)'!$1:$1,'1 (касса)'!$3:$3,'1 (касса)'!$23:$25,'1 (касса)'!$59:$59</formula>
    <oldFormula>'1 (касса)'!$1:$1,'1 (касса)'!$3:$3,'1 (касса)'!$23:$25,'1 (касса)'!$59:$59</oldFormula>
  </rdn>
  <rdn rId="0" localSheetId="1" customView="1" name="Z_8454F0CB_9FBA_4BFA_ABA8_65DCA69E306D_.wvu.FilterData" hidden="1" oldHidden="1">
    <formula>'1 (касса)'!$A$9:$F$9</formula>
    <oldFormula>'1 (касса)'!$A$9:$F$9</oldFormula>
  </rdn>
  <rcv guid="{8454F0CB-9FBA-4BFA-ABA8-65DCA69E306D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62" start="0" length="0">
    <dxf>
      <font>
        <i/>
        <sz val="20"/>
        <color rgb="FFFF0000"/>
        <name val="Times New Roman"/>
        <scheme val="none"/>
      </font>
      <numFmt numFmtId="168" formatCode="#,##0.0"/>
      <fill>
        <patternFill patternType="solid">
          <bgColor theme="6" tint="0.79998168889431442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bottom style="thick">
          <color indexed="64"/>
        </bottom>
      </border>
    </dxf>
  </rfmt>
  <rfmt sheetId="1" sqref="D62" start="0" length="0">
    <dxf>
      <font>
        <i/>
        <sz val="20"/>
        <color rgb="FFFF0000"/>
        <name val="Times New Roman"/>
        <scheme val="none"/>
      </font>
      <numFmt numFmtId="168" formatCode="#,##0.0"/>
      <fill>
        <patternFill patternType="solid">
          <bgColor theme="6" tint="0.79998168889431442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bottom style="thick">
          <color indexed="64"/>
        </bottom>
      </border>
    </dxf>
  </rfmt>
  <rfmt sheetId="1" sqref="C62:D62" start="0" length="2147483647">
    <dxf>
      <font>
        <sz val="11"/>
      </font>
    </dxf>
  </rfmt>
  <rfmt sheetId="1" sqref="C62:D62" start="0" length="2147483647">
    <dxf>
      <font>
        <sz val="12"/>
      </font>
    </dxf>
  </rfmt>
  <rfmt sheetId="1" sqref="C62:D62" start="0" length="2147483647">
    <dxf>
      <font>
        <sz val="14"/>
      </font>
    </dxf>
  </rfmt>
  <rfmt sheetId="1" sqref="C63:D63">
    <dxf>
      <numFmt numFmtId="170" formatCode="0.000000000"/>
    </dxf>
  </rfmt>
  <rfmt sheetId="1" sqref="C63:D63">
    <dxf>
      <numFmt numFmtId="171" formatCode="0.0000000000"/>
    </dxf>
  </rfmt>
  <rfmt sheetId="1" sqref="C63:D63">
    <dxf>
      <numFmt numFmtId="172" formatCode="0.00000000000"/>
    </dxf>
  </rfmt>
  <rfmt sheetId="1" sqref="C63:D63">
    <dxf>
      <numFmt numFmtId="173" formatCode="0.000000000000"/>
    </dxf>
  </rfmt>
  <rfmt sheetId="1" sqref="C63:D63">
    <dxf>
      <numFmt numFmtId="172" formatCode="0.00000000000"/>
    </dxf>
  </rfmt>
  <rfmt sheetId="1" sqref="C63:D63">
    <dxf>
      <numFmt numFmtId="171" formatCode="0.0000000000"/>
    </dxf>
  </rfmt>
  <rfmt sheetId="1" sqref="C63:D63">
    <dxf>
      <numFmt numFmtId="170" formatCode="0.000000000"/>
    </dxf>
  </rfmt>
  <rfmt sheetId="1" sqref="C63:D63">
    <dxf>
      <numFmt numFmtId="174" formatCode="0.00000000"/>
    </dxf>
  </rfmt>
  <rfmt sheetId="1" sqref="C63:D63">
    <dxf>
      <numFmt numFmtId="175" formatCode="0.0000000"/>
    </dxf>
  </rfmt>
  <rfmt sheetId="1" sqref="C63:D63">
    <dxf>
      <numFmt numFmtId="176" formatCode="0.000000"/>
    </dxf>
  </rfmt>
  <rfmt sheetId="1" sqref="C63:D63">
    <dxf>
      <numFmt numFmtId="177" formatCode="0.00000"/>
    </dxf>
  </rfmt>
  <rfmt sheetId="1" sqref="C63:D63">
    <dxf>
      <numFmt numFmtId="178" formatCode="0.0000"/>
    </dxf>
  </rfmt>
  <rfmt sheetId="1" sqref="C63:D63">
    <dxf>
      <numFmt numFmtId="179" formatCode="0.000"/>
    </dxf>
  </rfmt>
  <rfmt sheetId="1" sqref="C63:D63">
    <dxf>
      <numFmt numFmtId="2" formatCode="0.00"/>
    </dxf>
  </rfmt>
  <rfmt sheetId="1" sqref="C63:D63">
    <dxf>
      <numFmt numFmtId="167" formatCode="0.0"/>
    </dxf>
  </rfmt>
  <rfmt sheetId="1" sqref="C63:D63">
    <dxf>
      <numFmt numFmtId="1" formatCode="0"/>
    </dxf>
  </rfmt>
  <rfmt sheetId="1" sqref="C63:D63">
    <dxf>
      <numFmt numFmtId="167" formatCode="0.0"/>
    </dxf>
  </rfmt>
  <rfmt sheetId="1" sqref="E62" start="0" length="0">
    <dxf>
      <numFmt numFmtId="168" formatCode="#,##0.0"/>
    </dxf>
  </rfmt>
  <rfmt sheetId="1" sqref="E63" start="0" length="0">
    <dxf>
      <numFmt numFmtId="167" formatCode="0.0"/>
    </dxf>
  </rfmt>
  <rcc rId="665" sId="1" numFmtId="4">
    <oc r="C57">
      <v>2.6425727132905608</v>
    </oc>
    <nc r="C57">
      <v>2.4611740195895448</v>
    </nc>
  </rcc>
  <rcc rId="666" sId="1" numFmtId="4">
    <oc r="D57">
      <v>1.6797108946562063</v>
    </oc>
    <nc r="D57">
      <v>1.5357462110133573</v>
    </nc>
  </rcc>
  <rcc rId="667" sId="1" numFmtId="4">
    <oc r="E57">
      <v>2.1707136867721584</v>
    </oc>
    <nc r="E57">
      <v>2.0033829101023759</v>
    </nc>
  </rcc>
  <rfmt sheetId="1" sqref="C64:E64">
    <dxf>
      <numFmt numFmtId="174" formatCode="0.00000000"/>
    </dxf>
  </rfmt>
  <rfmt sheetId="1" sqref="C64:E64">
    <dxf>
      <numFmt numFmtId="175" formatCode="0.0000000"/>
    </dxf>
  </rfmt>
  <rfmt sheetId="1" sqref="C64:E64">
    <dxf>
      <numFmt numFmtId="176" formatCode="0.000000"/>
    </dxf>
  </rfmt>
  <rfmt sheetId="1" sqref="C64:E64">
    <dxf>
      <numFmt numFmtId="177" formatCode="0.00000"/>
    </dxf>
  </rfmt>
  <rfmt sheetId="1" sqref="C64:E64">
    <dxf>
      <numFmt numFmtId="178" formatCode="0.0000"/>
    </dxf>
  </rfmt>
  <rfmt sheetId="1" sqref="C64:E64">
    <dxf>
      <numFmt numFmtId="179" formatCode="0.000"/>
    </dxf>
  </rfmt>
  <rfmt sheetId="1" sqref="C64:E64">
    <dxf>
      <numFmt numFmtId="2" formatCode="0.00"/>
    </dxf>
  </rfmt>
  <rfmt sheetId="1" sqref="C64:E64">
    <dxf>
      <numFmt numFmtId="167" formatCode="0.0"/>
    </dxf>
  </rfmt>
  <rcc rId="668" sId="1" numFmtId="4">
    <oc r="C58">
      <v>3.5595455006388903</v>
    </oc>
    <nc r="C58">
      <v>3.3152014563907399</v>
    </nc>
  </rcc>
  <rcc rId="669" sId="1" numFmtId="4">
    <oc r="D58">
      <v>2.575865212567912</v>
    </oc>
    <nc r="D58">
      <v>2.3550929227567772</v>
    </nc>
  </rcc>
  <rcc rId="670" sId="1" numFmtId="4">
    <oc r="E58">
      <v>3.0774841973951523</v>
    </oc>
    <nc r="E58">
      <v>2.8402544678010777</v>
    </nc>
  </rcc>
  <rfmt sheetId="1" sqref="C65" start="0" length="0">
    <dxf>
      <numFmt numFmtId="168" formatCode="#,##0.0"/>
    </dxf>
  </rfmt>
  <rfmt sheetId="1" sqref="C66">
    <dxf>
      <numFmt numFmtId="174" formatCode="0.00000000"/>
    </dxf>
  </rfmt>
  <rfmt sheetId="1" sqref="C66">
    <dxf>
      <numFmt numFmtId="175" formatCode="0.0000000"/>
    </dxf>
  </rfmt>
  <rfmt sheetId="1" sqref="C66">
    <dxf>
      <numFmt numFmtId="176" formatCode="0.000000"/>
    </dxf>
  </rfmt>
  <rfmt sheetId="1" sqref="C66">
    <dxf>
      <numFmt numFmtId="177" formatCode="0.00000"/>
    </dxf>
  </rfmt>
  <rfmt sheetId="1" sqref="C66">
    <dxf>
      <numFmt numFmtId="178" formatCode="0.0000"/>
    </dxf>
  </rfmt>
  <rfmt sheetId="1" sqref="C66">
    <dxf>
      <numFmt numFmtId="179" formatCode="0.000"/>
    </dxf>
  </rfmt>
  <rfmt sheetId="1" sqref="C66">
    <dxf>
      <numFmt numFmtId="2" formatCode="0.00"/>
    </dxf>
  </rfmt>
  <rfmt sheetId="1" sqref="C66">
    <dxf>
      <numFmt numFmtId="167" formatCode="0.0"/>
    </dxf>
  </rfmt>
  <rfmt sheetId="1" sqref="D66" start="0" length="0">
    <dxf>
      <numFmt numFmtId="167" formatCode="0.0"/>
    </dxf>
  </rfmt>
  <rfmt sheetId="1" sqref="E66" start="0" length="0">
    <dxf>
      <numFmt numFmtId="167" formatCode="0.0"/>
    </dxf>
  </rfmt>
  <rfmt sheetId="1" sqref="D65" start="0" length="0">
    <dxf>
      <numFmt numFmtId="168" formatCode="#,##0.0"/>
    </dxf>
  </rfmt>
  <rfmt sheetId="1" sqref="E65" start="0" length="0">
    <dxf>
      <numFmt numFmtId="168" formatCode="#,##0.0"/>
    </dxf>
  </rfmt>
  <rfmt sheetId="1" sqref="C61" start="0" length="0">
    <dxf>
      <font>
        <sz val="20"/>
        <color rgb="FFFF0000"/>
        <name val="Times New Roman"/>
        <scheme val="none"/>
      </font>
      <numFmt numFmtId="0" formatCode="General"/>
      <alignment wrapText="1" readingOrder="0"/>
    </dxf>
  </rfmt>
  <rfmt sheetId="1" sqref="D61" start="0" length="0">
    <dxf>
      <font>
        <sz val="20"/>
        <color rgb="FFFF0000"/>
        <name val="Times New Roman"/>
        <scheme val="none"/>
      </font>
      <numFmt numFmtId="0" formatCode="General"/>
      <alignment wrapText="1" readingOrder="0"/>
    </dxf>
  </rfmt>
  <rfmt sheetId="1" sqref="C62" start="0" length="0">
    <dxf>
      <font>
        <i val="0"/>
        <sz val="2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center" wrapText="1" readingOrder="0"/>
      <border outline="0">
        <left/>
        <right/>
        <bottom/>
      </border>
    </dxf>
  </rfmt>
  <rfmt sheetId="1" sqref="D62" start="0" length="0">
    <dxf>
      <font>
        <i val="0"/>
        <sz val="2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center" wrapText="1" readingOrder="0"/>
      <border outline="0">
        <left/>
        <right/>
        <bottom/>
      </border>
    </dxf>
  </rfmt>
  <rfmt sheetId="1" sqref="C63" start="0" length="0">
    <dxf>
      <font>
        <sz val="20"/>
        <color rgb="FFFF0000"/>
        <name val="Times New Roman"/>
        <scheme val="none"/>
      </font>
      <numFmt numFmtId="0" formatCode="General"/>
      <alignment wrapText="1" readingOrder="0"/>
    </dxf>
  </rfmt>
  <rfmt sheetId="1" sqref="D63" start="0" length="0">
    <dxf>
      <font>
        <sz val="20"/>
        <color rgb="FFFF0000"/>
        <name val="Times New Roman"/>
        <scheme val="none"/>
      </font>
      <numFmt numFmtId="0" formatCode="General"/>
      <alignment wrapText="1" readingOrder="0"/>
    </dxf>
  </rfmt>
  <rfmt sheetId="1" sqref="C64" start="0" length="0">
    <dxf>
      <font>
        <sz val="20"/>
        <color rgb="FFFF0000"/>
        <name val="Times New Roman"/>
        <scheme val="none"/>
      </font>
      <numFmt numFmtId="0" formatCode="General"/>
      <alignment wrapText="1" readingOrder="0"/>
    </dxf>
  </rfmt>
  <rfmt sheetId="1" sqref="D64" start="0" length="0">
    <dxf>
      <font>
        <sz val="20"/>
        <color rgb="FFFF0000"/>
        <name val="Times New Roman"/>
        <scheme val="none"/>
      </font>
      <numFmt numFmtId="0" formatCode="General"/>
      <alignment wrapText="1" readingOrder="0"/>
    </dxf>
  </rfmt>
  <rcv guid="{8454F0CB-9FBA-4BFA-ABA8-65DCA69E306D}" action="delete"/>
  <rdn rId="0" localSheetId="1" customView="1" name="Z_8454F0CB_9FBA_4BFA_ABA8_65DCA69E306D_.wvu.PrintArea" hidden="1" oldHidden="1">
    <formula>'1 (касса)'!$A$1:$F$60</formula>
    <oldFormula>'1 (касса)'!$A$1:$F$60</oldFormula>
  </rdn>
  <rdn rId="0" localSheetId="1" customView="1" name="Z_8454F0CB_9FBA_4BFA_ABA8_65DCA69E306D_.wvu.PrintTitles" hidden="1" oldHidden="1">
    <formula>'1 (касса)'!$8:$9</formula>
    <oldFormula>'1 (касса)'!$8:$9</oldFormula>
  </rdn>
  <rdn rId="0" localSheetId="1" customView="1" name="Z_8454F0CB_9FBA_4BFA_ABA8_65DCA69E306D_.wvu.Rows" hidden="1" oldHidden="1">
    <formula>'1 (касса)'!$1:$1,'1 (касса)'!$3:$3,'1 (касса)'!$23:$25,'1 (касса)'!$59:$59</formula>
    <oldFormula>'1 (касса)'!$1:$1,'1 (касса)'!$3:$3,'1 (касса)'!$23:$25,'1 (касса)'!$59:$59</oldFormula>
  </rdn>
  <rdn rId="0" localSheetId="1" customView="1" name="Z_8454F0CB_9FBA_4BFA_ABA8_65DCA69E306D_.wvu.FilterData" hidden="1" oldHidden="1">
    <formula>'1 (касса)'!$A$9:$F$9</formula>
    <oldFormula>'1 (касса)'!$A$9:$F$9</oldFormula>
  </rdn>
  <rcv guid="{8454F0CB-9FBA-4BFA-ABA8-65DCA69E306D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75" sId="1" ref="A57:XFD57" action="deleteRow">
    <undo index="6" exp="area" ref3D="1" dr="$A$59:$XFD$59" dn="Z_8454F0CB_9FBA_4BFA_ABA8_65DCA69E306D_.wvu.Rows" sId="1"/>
    <undo index="10" exp="area" ref3D="1" dr="$A$59:$XFD$59" dn="Z_0049FB14_FD07_453F_846F_348D2B267D20_.wvu.Rows" sId="1"/>
    <undo index="14" exp="area" ref3D="1" dr="$A$59:$XFD$59" dn="Z_36757D56_B5EC_4550_96CB_C44E9A6A4595_.wvu.Rows" sId="1"/>
    <undo index="14" exp="area" ref3D="1" dr="$A$59:$XFD$59" dn="Z_508E9E74_D024_4046_A85D_EFD7721B4B97_.wvu.Rows" sId="1"/>
    <rfmt sheetId="1" xfDxf="1" sqref="A57:XFD57" start="0" length="0">
      <dxf>
        <font>
          <sz val="20"/>
          <name val="Times New Roman"/>
          <scheme val="none"/>
        </font>
        <alignment vertical="center" readingOrder="0"/>
      </dxf>
    </rfmt>
    <rcc rId="0" sId="1" dxf="1">
      <nc r="A57" t="inlineStr">
        <is>
          <t>Дефицит/Профицит  к объему ВВП (%)</t>
        </is>
      </nc>
      <ndxf>
        <font>
          <b/>
          <sz val="20"/>
          <name val="Times New Roman Cyr"/>
          <scheme val="none"/>
        </font>
        <numFmt numFmtId="168" formatCode="#,##0.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hair">
            <color indexed="64"/>
          </bottom>
        </border>
      </ndxf>
    </rcc>
    <rcc rId="0" sId="1" s="1" dxf="1" numFmtId="4">
      <nc r="B57">
        <v>0.99579807692307709</v>
      </nc>
      <ndxf>
        <font>
          <sz val="26"/>
          <color auto="1"/>
          <name val="Times New Roman Cyr"/>
          <scheme val="none"/>
        </font>
        <numFmt numFmtId="168" formatCode="#,##0.0"/>
        <alignment horizontal="center" readingOrder="0"/>
        <border outline="0">
          <right style="hair">
            <color indexed="64"/>
          </right>
          <top style="thin">
            <color indexed="64"/>
          </top>
          <bottom style="hair">
            <color indexed="64"/>
          </bottom>
        </border>
      </ndxf>
    </rcc>
    <rcc rId="0" sId="1" dxf="1" numFmtId="4">
      <nc r="C57">
        <v>2.4611740195895448</v>
      </nc>
      <ndxf>
        <font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thin">
            <color indexed="64"/>
          </top>
          <bottom style="hair">
            <color indexed="64"/>
          </bottom>
        </border>
      </ndxf>
    </rcc>
    <rcc rId="0" sId="1" dxf="1" numFmtId="4">
      <nc r="D57">
        <v>1.5357462110133573</v>
      </nc>
      <ndxf>
        <font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thin">
            <color indexed="64"/>
          </top>
          <bottom style="hair">
            <color indexed="64"/>
          </bottom>
        </border>
      </ndxf>
    </rcc>
    <rcc rId="0" sId="1" dxf="1" numFmtId="4">
      <nc r="E57">
        <v>2.0033829101023759</v>
      </nc>
      <ndxf>
        <font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thin">
            <color indexed="64"/>
          </top>
          <bottom style="hair">
            <color indexed="64"/>
          </bottom>
        </border>
      </ndxf>
    </rcc>
    <rfmt sheetId="1" s="1" sqref="F57" start="0" length="0">
      <dxf>
        <font>
          <b/>
          <sz val="26"/>
          <color auto="1"/>
          <name val="Times New Roman"/>
          <scheme val="none"/>
        </font>
        <numFmt numFmtId="167" formatCode="0.0"/>
        <alignment horizontal="center" readingOrder="0"/>
        <border outline="0">
          <left style="hair">
            <color indexed="64"/>
          </left>
          <right style="thin">
            <color indexed="64"/>
          </right>
          <top style="thin">
            <color indexed="64"/>
          </top>
          <bottom style="hair">
            <color indexed="64"/>
          </bottom>
        </border>
      </dxf>
    </rfmt>
  </rrc>
  <rrc rId="676" sId="1" ref="A57:XFD57" action="deleteRow">
    <undo index="6" exp="area" ref3D="1" dr="$A$58:$XFD$58" dn="Z_8454F0CB_9FBA_4BFA_ABA8_65DCA69E306D_.wvu.Rows" sId="1"/>
    <undo index="10" exp="area" ref3D="1" dr="$A$58:$XFD$58" dn="Z_0049FB14_FD07_453F_846F_348D2B267D20_.wvu.Rows" sId="1"/>
    <undo index="14" exp="area" ref3D="1" dr="$A$58:$XFD$58" dn="Z_36757D56_B5EC_4550_96CB_C44E9A6A4595_.wvu.Rows" sId="1"/>
    <undo index="14" exp="area" ref3D="1" dr="$A$58:$XFD$58" dn="Z_508E9E74_D024_4046_A85D_EFD7721B4B97_.wvu.Rows" sId="1"/>
    <rfmt sheetId="1" xfDxf="1" sqref="A57:XFD57" start="0" length="0">
      <dxf>
        <font>
          <sz val="20"/>
          <name val="Times New Roman"/>
          <scheme val="none"/>
        </font>
        <alignment vertical="center" readingOrder="0"/>
      </dxf>
    </rfmt>
    <rcc rId="0" sId="1" dxf="1">
      <nc r="A57" t="inlineStr">
        <is>
          <t>Первичный дефицит/ первичный профицит   к объему ВВП (%)</t>
        </is>
      </nc>
      <ndxf>
        <font>
          <b/>
          <sz val="20"/>
          <name val="Times New Roman Cyr"/>
          <scheme val="none"/>
        </font>
        <numFmt numFmtId="168" formatCode="#,##0.0"/>
        <alignment wrapText="1" readingOrder="0"/>
        <border outline="0">
          <left style="thin">
            <color indexed="64"/>
          </left>
          <right style="thin">
            <color indexed="64"/>
          </right>
          <top style="hair">
            <color indexed="64"/>
          </top>
          <bottom style="thin">
            <color indexed="64"/>
          </bottom>
        </border>
      </ndxf>
    </rcc>
    <rcc rId="0" sId="1" s="1" dxf="1" numFmtId="4">
      <nc r="B57">
        <v>2.0483577052832107</v>
      </nc>
      <ndxf>
        <font>
          <sz val="26"/>
          <color auto="1"/>
          <name val="Times New Roman Cyr"/>
          <scheme val="none"/>
        </font>
        <numFmt numFmtId="168" formatCode="#,##0.0"/>
        <alignment horizontal="center" readingOrder="0"/>
        <border outline="0">
          <right style="hair">
            <color indexed="64"/>
          </right>
          <top style="hair">
            <color indexed="64"/>
          </top>
          <bottom style="thin">
            <color indexed="64"/>
          </bottom>
        </border>
      </ndxf>
    </rcc>
    <rcc rId="0" sId="1" dxf="1" numFmtId="4">
      <nc r="C57">
        <v>3.3152014563907399</v>
      </nc>
      <ndxf>
        <font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thin">
            <color indexed="64"/>
          </bottom>
        </border>
      </ndxf>
    </rcc>
    <rcc rId="0" sId="1" dxf="1" numFmtId="4">
      <nc r="D57">
        <v>2.3550929227567772</v>
      </nc>
      <ndxf>
        <font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thin">
            <color indexed="64"/>
          </bottom>
        </border>
      </ndxf>
    </rcc>
    <rcc rId="0" sId="1" dxf="1" numFmtId="4">
      <nc r="E57">
        <v>2.8402544678010777</v>
      </nc>
      <ndxf>
        <font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thin">
            <color indexed="64"/>
          </bottom>
        </border>
      </ndxf>
    </rcc>
    <rfmt sheetId="1" s="1" sqref="F57" start="0" length="0">
      <dxf>
        <font>
          <b/>
          <sz val="26"/>
          <color auto="1"/>
          <name val="Times New Roman"/>
          <scheme val="none"/>
        </font>
        <numFmt numFmtId="167" formatCode="0.0"/>
        <alignment horizontal="center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thin">
            <color indexed="64"/>
          </bottom>
        </border>
      </dxf>
    </rfmt>
  </rrc>
  <rrc rId="677" sId="1" ref="A23:XFD23" action="deleteRow">
    <undo index="6" exp="area" ref3D="1" dr="$A$57:$XFD$57" dn="Z_8454F0CB_9FBA_4BFA_ABA8_65DCA69E306D_.wvu.Rows" sId="1"/>
    <undo index="4" exp="area" ref3D="1" dr="$A$23:$XFD$25" dn="Z_8454F0CB_9FBA_4BFA_ABA8_65DCA69E306D_.wvu.Rows" sId="1"/>
    <undo index="10" exp="area" ref3D="1" dr="$A$57:$XFD$57" dn="Z_0049FB14_FD07_453F_846F_348D2B267D20_.wvu.Rows" sId="1"/>
    <undo index="2" exp="area" ref3D="1" dr="$A$23:$XFD$25" dn="Z_0049FB14_FD07_453F_846F_348D2B267D20_.wvu.Rows" sId="1"/>
    <undo index="14" exp="area" ref3D="1" dr="$A$57:$XFD$57" dn="Z_36757D56_B5EC_4550_96CB_C44E9A6A4595_.wvu.Rows" sId="1"/>
    <undo index="4" exp="area" ref3D="1" dr="$A$23:$XFD$25" dn="Z_36757D56_B5EC_4550_96CB_C44E9A6A4595_.wvu.Rows" sId="1"/>
    <undo index="14" exp="area" ref3D="1" dr="$A$57:$XFD$57" dn="Z_508E9E74_D024_4046_A85D_EFD7721B4B97_.wvu.Rows" sId="1"/>
    <undo index="4" exp="area" ref3D="1" dr="$A$23:$XFD$25" dn="Z_508E9E74_D024_4046_A85D_EFD7721B4B97_.wvu.Rows" sId="1"/>
    <rfmt sheetId="1" xfDxf="1" sqref="A23:XFD23" start="0" length="0">
      <dxf>
        <font>
          <sz val="20"/>
          <name val="Times New Roman"/>
          <scheme val="none"/>
        </font>
        <alignment vertical="center" readingOrder="0"/>
      </dxf>
    </rfmt>
    <rcc rId="0" sId="1" dxf="1">
      <nc r="A23" t="inlineStr">
        <is>
          <t>Изменение остатков средств на счетах по учету средств бюджетов                (в части временного размещения средств федерального бюджета в ценные бумаги)</t>
        </is>
      </nc>
      <ndxf>
        <alignment horizontal="justify" wrapText="1" readingOrder="0"/>
        <border outline="0">
          <left style="thin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fmt sheetId="1" s="1" sqref="B23" start="0" length="0">
      <dxf>
        <font>
          <i/>
          <sz val="26"/>
          <color auto="1"/>
          <name val="Times New Roman Cyr"/>
          <scheme val="none"/>
        </font>
        <numFmt numFmtId="168" formatCode="#,##0.0"/>
        <alignment horizontal="center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fmt sheetId="1" sqref="C23" start="0" length="0">
      <dxf>
        <font>
          <sz val="26"/>
          <color rgb="FFFF0000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D23">
        <v>-7495.1056209000008</v>
      </nc>
      <ndxf>
        <font>
          <i/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 numFmtId="4">
      <nc r="E23">
        <v>-7495.1056209000008</v>
      </nc>
      <ndxf>
        <font>
          <i/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s="1" dxf="1">
      <nc r="F23" t="e">
        <v>#DIV/0!</v>
      </nc>
      <ndxf>
        <font>
          <sz val="26"/>
          <color auto="1"/>
          <name val="Times New Roman"/>
          <scheme val="none"/>
        </font>
        <numFmt numFmtId="167" formatCode="0.0"/>
        <alignment horizontal="center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78" sId="1" ref="A23:XFD23" action="deleteRow">
    <undo index="6" exp="area" ref3D="1" dr="$A$56:$XFD$56" dn="Z_8454F0CB_9FBA_4BFA_ABA8_65DCA69E306D_.wvu.Rows" sId="1"/>
    <undo index="4" exp="area" ref3D="1" dr="$A$23:$XFD$24" dn="Z_8454F0CB_9FBA_4BFA_ABA8_65DCA69E306D_.wvu.Rows" sId="1"/>
    <undo index="10" exp="area" ref3D="1" dr="$A$56:$XFD$56" dn="Z_0049FB14_FD07_453F_846F_348D2B267D20_.wvu.Rows" sId="1"/>
    <undo index="2" exp="area" ref3D="1" dr="$A$23:$XFD$24" dn="Z_0049FB14_FD07_453F_846F_348D2B267D20_.wvu.Rows" sId="1"/>
    <undo index="14" exp="area" ref3D="1" dr="$A$56:$XFD$56" dn="Z_36757D56_B5EC_4550_96CB_C44E9A6A4595_.wvu.Rows" sId="1"/>
    <undo index="4" exp="area" ref3D="1" dr="$A$23:$XFD$24" dn="Z_36757D56_B5EC_4550_96CB_C44E9A6A4595_.wvu.Rows" sId="1"/>
    <undo index="14" exp="area" ref3D="1" dr="$A$56:$XFD$56" dn="Z_508E9E74_D024_4046_A85D_EFD7721B4B97_.wvu.Rows" sId="1"/>
    <undo index="4" exp="area" ref3D="1" dr="$A$23:$XFD$24" dn="Z_508E9E74_D024_4046_A85D_EFD7721B4B97_.wvu.Rows" sId="1"/>
    <rfmt sheetId="1" xfDxf="1" sqref="A23:XFD23" start="0" length="0">
      <dxf>
        <font>
          <sz val="20"/>
          <name val="Times New Roman"/>
          <scheme val="none"/>
        </font>
        <alignment vertical="center" readingOrder="0"/>
      </dxf>
    </rfmt>
    <rcc rId="0" sId="1" dxf="1">
      <nc r="A23" t="inlineStr">
        <is>
          <t>увеличение прочих остатков средств федерального бюджета,временно размещенных в ценные бумаги</t>
        </is>
      </nc>
      <ndxf>
        <font>
          <i/>
          <sz val="20"/>
          <name val="Times New Roman"/>
          <scheme val="none"/>
        </font>
        <numFmt numFmtId="168" formatCode="#,##0.0"/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fmt sheetId="1" s="1" sqref="B23" start="0" length="0">
      <dxf>
        <font>
          <i/>
          <sz val="26"/>
          <color auto="1"/>
          <name val="Times New Roman Cyr"/>
          <scheme val="none"/>
        </font>
        <numFmt numFmtId="168" formatCode="#,##0.0"/>
        <alignment horizontal="center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fmt sheetId="1" sqref="C23" start="0" length="0">
      <dxf>
        <font>
          <sz val="26"/>
          <color rgb="FFFF0000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D23">
        <v>-7546.5455730000003</v>
      </nc>
      <ndxf>
        <font>
          <sz val="26"/>
          <color rgb="FFFF0000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E23">
        <v>-7546.5455730000003</v>
      </nc>
      <ndxf>
        <font>
          <i/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s="1" dxf="1">
      <nc r="F23" t="e">
        <v>#DIV/0!</v>
      </nc>
      <ndxf>
        <font>
          <sz val="26"/>
          <color auto="1"/>
          <name val="Times New Roman"/>
          <scheme val="none"/>
        </font>
        <numFmt numFmtId="167" formatCode="0.0"/>
        <alignment horizontal="center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79" sId="1" ref="A23:XFD23" action="deleteRow">
    <undo index="6" exp="area" ref3D="1" dr="$A$55:$XFD$55" dn="Z_8454F0CB_9FBA_4BFA_ABA8_65DCA69E306D_.wvu.Rows" sId="1"/>
    <undo index="4" exp="area" ref3D="1" dr="$A$23:$XFD$23" dn="Z_8454F0CB_9FBA_4BFA_ABA8_65DCA69E306D_.wvu.Rows" sId="1"/>
    <undo index="10" exp="area" ref3D="1" dr="$A$55:$XFD$55" dn="Z_0049FB14_FD07_453F_846F_348D2B267D20_.wvu.Rows" sId="1"/>
    <undo index="2" exp="area" ref3D="1" dr="$A$23:$XFD$23" dn="Z_0049FB14_FD07_453F_846F_348D2B267D20_.wvu.Rows" sId="1"/>
    <undo index="14" exp="area" ref3D="1" dr="$A$55:$XFD$55" dn="Z_36757D56_B5EC_4550_96CB_C44E9A6A4595_.wvu.Rows" sId="1"/>
    <undo index="4" exp="area" ref3D="1" dr="$A$23:$XFD$23" dn="Z_36757D56_B5EC_4550_96CB_C44E9A6A4595_.wvu.Rows" sId="1"/>
    <undo index="14" exp="area" ref3D="1" dr="$A$55:$XFD$55" dn="Z_508E9E74_D024_4046_A85D_EFD7721B4B97_.wvu.Rows" sId="1"/>
    <undo index="4" exp="area" ref3D="1" dr="$A$23:$XFD$23" dn="Z_508E9E74_D024_4046_A85D_EFD7721B4B97_.wvu.Rows" sId="1"/>
    <rfmt sheetId="1" xfDxf="1" sqref="A23:XFD23" start="0" length="0">
      <dxf>
        <font>
          <sz val="20"/>
          <name val="Times New Roman"/>
          <scheme val="none"/>
        </font>
        <alignment vertical="center" readingOrder="0"/>
      </dxf>
    </rfmt>
    <rcc rId="0" sId="1" dxf="1">
      <nc r="A23" t="inlineStr">
        <is>
          <t>уменьшение прочих остатков средств федерального бюджета, временно размещенных в ценные бумаги</t>
        </is>
      </nc>
      <ndxf>
        <font>
          <i/>
          <sz val="20"/>
          <name val="Times New Roman"/>
          <scheme val="none"/>
        </font>
        <numFmt numFmtId="168" formatCode="#,##0.0"/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fmt sheetId="1" s="1" sqref="B23" start="0" length="0">
      <dxf>
        <font>
          <i/>
          <sz val="26"/>
          <color auto="1"/>
          <name val="Times New Roman Cyr"/>
          <scheme val="none"/>
        </font>
        <numFmt numFmtId="168" formatCode="#,##0.0"/>
        <alignment horizontal="center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fmt sheetId="1" sqref="C23" start="0" length="0">
      <dxf>
        <font>
          <sz val="26"/>
          <color rgb="FFFF0000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D23">
        <v>51.439952099999992</v>
      </nc>
      <ndxf>
        <font>
          <sz val="26"/>
          <color rgb="FFFF0000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E23">
        <v>51.439952099999992</v>
      </nc>
      <ndxf>
        <font>
          <i/>
          <sz val="26"/>
          <name val="Times New Roman"/>
          <scheme val="none"/>
        </font>
        <numFmt numFmtId="168" formatCode="#,##0.0"/>
        <alignment horizont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s="1" dxf="1">
      <nc r="F23" t="e">
        <v>#DIV/0!</v>
      </nc>
      <ndxf>
        <font>
          <sz val="26"/>
          <color auto="1"/>
          <name val="Times New Roman"/>
          <scheme val="none"/>
        </font>
        <numFmt numFmtId="167" formatCode="0.0"/>
        <alignment horizontal="center" readingOrder="0"/>
        <border outline="0">
          <left style="hair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</ndxf>
    </rcc>
  </rrc>
  <rfmt sheetId="1" sqref="A53:F53" start="0" length="0">
    <dxf>
      <border>
        <bottom style="thin">
          <color indexed="64"/>
        </bottom>
      </border>
    </dxf>
  </rfmt>
  <rcv guid="{8454F0CB-9FBA-4BFA-ABA8-65DCA69E306D}" action="delete"/>
  <rdn rId="0" localSheetId="1" customView="1" name="Z_8454F0CB_9FBA_4BFA_ABA8_65DCA69E306D_.wvu.PrintArea" hidden="1" oldHidden="1">
    <formula>'1 (касса)'!$A$1:$F$55</formula>
    <oldFormula>'1 (касса)'!$A$1:$F$55</oldFormula>
  </rdn>
  <rdn rId="0" localSheetId="1" customView="1" name="Z_8454F0CB_9FBA_4BFA_ABA8_65DCA69E306D_.wvu.PrintTitles" hidden="1" oldHidden="1">
    <formula>'1 (касса)'!$8:$9</formula>
    <oldFormula>'1 (касса)'!$8:$9</oldFormula>
  </rdn>
  <rdn rId="0" localSheetId="1" customView="1" name="Z_8454F0CB_9FBA_4BFA_ABA8_65DCA69E306D_.wvu.Rows" hidden="1" oldHidden="1">
    <formula>'1 (касса)'!$1:$1,'1 (касса)'!$3:$3,'1 (касса)'!$54:$54</formula>
    <oldFormula>'1 (касса)'!$1:$1,'1 (касса)'!$3:$3,'1 (касса)'!#REF!,'1 (касса)'!$54:$54</oldFormula>
  </rdn>
  <rdn rId="0" localSheetId="1" customView="1" name="Z_8454F0CB_9FBA_4BFA_ABA8_65DCA69E306D_.wvu.FilterData" hidden="1" oldHidden="1">
    <formula>'1 (касса)'!$A$9:$F$9</formula>
    <oldFormula>'1 (касса)'!$A$9:$F$9</oldFormula>
  </rdn>
  <rcv guid="{8454F0CB-9FBA-4BFA-ABA8-65DCA69E306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" sId="1" numFmtId="4">
    <oc r="E10">
      <f>C10+D10</f>
    </oc>
    <nc r="E10">
      <v>4205715.09350775</v>
    </nc>
  </rcc>
  <rcc rId="315" sId="1" numFmtId="4">
    <oc r="F10">
      <f>E10/B10*100</f>
    </oc>
    <nc r="F10">
      <v>16.808132989947406</v>
    </nc>
  </rcc>
  <rcc rId="316" sId="1" numFmtId="4">
    <oc r="E11">
      <f>C11+D11</f>
    </oc>
    <nc r="E11">
      <v>1766201.5719027501</v>
    </nc>
  </rcc>
  <rcc rId="317" sId="1" numFmtId="4">
    <oc r="F11">
      <f>E11/B11*100</f>
    </oc>
    <nc r="F11">
      <v>18.508550890968582</v>
    </nc>
  </rcc>
  <rcc rId="318" sId="1" numFmtId="4">
    <oc r="B12">
      <f>B10-B11</f>
    </oc>
    <nc r="B12">
      <v>15479280.321599999</v>
    </nc>
  </rcc>
  <rcc rId="319" sId="1" numFmtId="4">
    <oc r="E12">
      <f>C12+D12</f>
    </oc>
    <nc r="E12">
      <v>2439513.5216049999</v>
    </nc>
  </rcc>
  <rcc rId="320" sId="1" numFmtId="4">
    <oc r="F12">
      <f>E12/B12*100</f>
    </oc>
    <nc r="F12">
      <v>15.759863966032512</v>
    </nc>
  </rcc>
  <rcc rId="321" sId="1" numFmtId="4">
    <oc r="I12">
      <f>I10-I11</f>
    </oc>
    <nc r="I12">
      <v>15479280.321599999</v>
    </nc>
  </rcc>
  <rcc rId="322" sId="1" numFmtId="4">
    <oc r="J12">
      <f>J10-J11</f>
    </oc>
    <nc r="J12">
      <v>1294294.0106476001</v>
    </nc>
  </rcc>
  <rcc rId="323" sId="1" numFmtId="4">
    <oc r="D13">
      <f>D14+D15</f>
    </oc>
    <nc r="D13">
      <v>1960434.1414310001</v>
    </nc>
  </rcc>
  <rcc rId="324" sId="1" numFmtId="4">
    <oc r="E13">
      <f>C13+D13</f>
    </oc>
    <nc r="E13">
      <v>3793099.4916514903</v>
    </nc>
  </rcc>
  <rcc rId="325" sId="1" numFmtId="4">
    <oc r="F13">
      <f>E13/B13*100</f>
    </oc>
    <nc r="F13">
      <v>16.00853834099766</v>
    </nc>
  </rcc>
  <rcc rId="326" sId="1" numFmtId="4">
    <oc r="E14">
      <f>C14+D14</f>
    </oc>
    <nc r="E14">
      <v>172361.58884802999</v>
    </nc>
  </rcc>
  <rcc rId="327" sId="1" numFmtId="4">
    <oc r="F14">
      <f>E14/B14*100</f>
    </oc>
    <nc r="F14">
      <v>12.282093974280578</v>
    </nc>
  </rcc>
  <rcc rId="328" sId="1" numFmtId="4">
    <oc r="B15">
      <f>B13-B14</f>
    </oc>
    <nc r="B15">
      <v>22290870.784400001</v>
    </nc>
  </rcc>
  <rcc rId="329" sId="1" numFmtId="4">
    <oc r="D15">
      <f>1874240.22451693+D60</f>
    </oc>
    <nc r="D15">
      <v>1876955.7245169301</v>
    </nc>
  </rcc>
  <rcc rId="330" sId="1" numFmtId="4">
    <oc r="E15">
      <f>C15+D15</f>
    </oc>
    <nc r="E15">
      <v>3620737.9028034601</v>
    </nc>
  </rcc>
  <rcc rId="331" sId="1" numFmtId="4">
    <oc r="F15">
      <f>E15/B15*100</f>
    </oc>
    <nc r="F15">
      <v>16.243142485655561</v>
    </nc>
  </rcc>
  <rcc rId="332" sId="1" numFmtId="4">
    <oc r="I15">
      <f>I13-I14</f>
    </oc>
    <nc r="I15">
      <v>22290870.784400001</v>
    </nc>
  </rcc>
  <rcc rId="333" sId="1" numFmtId="4">
    <oc r="J15">
      <f>J13-J14</f>
    </oc>
    <nc r="J15">
      <v>1743782.1782865301</v>
    </nc>
  </rcc>
  <rcc rId="334" sId="1" numFmtId="4">
    <oc r="B16">
      <f>B10-B13</f>
    </oc>
    <nc r="B16">
      <v>1327677.6600000001</v>
    </nc>
  </rcc>
  <rcc rId="335" sId="1" numFmtId="4">
    <oc r="C16">
      <f>C10-C13</f>
    </oc>
    <nc r="C16">
      <v>256147.45395292994</v>
    </nc>
  </rcc>
  <rcc rId="336" sId="1" numFmtId="4">
    <oc r="D16">
      <f>D10-D13</f>
    </oc>
    <nc r="D16">
      <v>156468.14790332969</v>
    </nc>
  </rcc>
  <rcc rId="337" sId="1" numFmtId="4">
    <oc r="E16">
      <f>C16+D16</f>
    </oc>
    <nc r="E16">
      <v>412615.60185625963</v>
    </nc>
  </rcc>
  <rcc rId="338" sId="1" numFmtId="4">
    <oc r="G16">
      <f>D18+D60</f>
    </oc>
    <nc r="G16">
      <v>-151828.38119610003</v>
    </nc>
  </rcc>
  <rcc rId="339" sId="1" numFmtId="4">
    <oc r="I16">
      <f>I10-I13</f>
    </oc>
    <nc r="I16">
      <v>1327677.6600000001</v>
    </nc>
  </rcc>
  <rcc rId="340" sId="1" numFmtId="4">
    <oc r="J16">
      <f>J10-J13</f>
    </oc>
    <nc r="J16">
      <v>256147.45395292994</v>
    </nc>
  </rcc>
  <rcc rId="341" sId="1" numFmtId="4">
    <oc r="B17">
      <f>-B16</f>
    </oc>
    <nc r="B17">
      <v>-1327677.6600000001</v>
    </nc>
  </rcc>
  <rcc rId="342" sId="1" numFmtId="4">
    <oc r="C17">
      <f>-C16</f>
    </oc>
    <nc r="C17">
      <v>-256147.45395292994</v>
    </nc>
  </rcc>
  <rcc rId="343" sId="1" numFmtId="4">
    <oc r="D17">
      <f>-D16</f>
    </oc>
    <nc r="D17">
      <v>-156468.14790332969</v>
    </nc>
  </rcc>
  <rcc rId="344" sId="1" numFmtId="4">
    <oc r="E17">
      <f>-E16</f>
    </oc>
    <nc r="E17">
      <v>-412615.60185625963</v>
    </nc>
  </rcc>
  <rcc rId="345" sId="1" numFmtId="4">
    <oc r="G17">
      <f>G18-B18</f>
    </oc>
    <nc r="G17">
      <v>0</v>
    </nc>
  </rcc>
  <rcc rId="346" sId="1" numFmtId="4">
    <oc r="H17">
      <f>H18-C18</f>
    </oc>
    <nc r="H17">
      <v>0</v>
    </nc>
  </rcc>
  <rcc rId="347" sId="1" numFmtId="4">
    <oc r="I17">
      <f>-I16</f>
    </oc>
    <nc r="I17">
      <v>-1327677.6600000001</v>
    </nc>
  </rcc>
  <rcc rId="348" sId="1" numFmtId="4">
    <oc r="J17">
      <f>-J16</f>
    </oc>
    <nc r="J17">
      <v>-256147.45395292994</v>
    </nc>
  </rcc>
  <rcc rId="349" sId="1" numFmtId="4">
    <oc r="B18">
      <f>B20+B26+B30+B31+B34+B36+B39+B41+B42+B46+B47+B50+B53+B54</f>
    </oc>
    <nc r="B18">
      <v>-1194103.8845000006</v>
    </nc>
  </rcc>
  <rcc rId="350" sId="1" numFmtId="4">
    <oc r="C18">
      <f>C20+C26+C30+C31+C34+C35+C36+C38+C39+C41+C42+C43+C44+C45+C46+C47+C50+C53+C54</f>
    </oc>
    <nc r="C18">
      <v>-260838.71282411995</v>
    </nc>
  </rcc>
  <rcc rId="351" sId="1" numFmtId="4">
    <oc r="D18">
      <f>D20+D26+D30+D31+D34+D35+D36+D38+D39+D41+D42+D43+D44+D45+D46+D47+D50+D53+D54</f>
    </oc>
    <nc r="D18">
      <v>-154543.88119610003</v>
    </nc>
  </rcc>
  <rcc rId="352" sId="1" numFmtId="4">
    <oc r="E18">
      <f>C18+D18</f>
    </oc>
    <nc r="E18">
      <v>-415382.59402021999</v>
    </nc>
  </rcc>
  <rcc rId="353" sId="1" numFmtId="4">
    <oc r="G18">
      <f>B54+G19</f>
    </oc>
    <nc r="G18">
      <v>-1194103.8845000006</v>
    </nc>
  </rcc>
  <rcc rId="354" sId="1" numFmtId="4">
    <oc r="H18">
      <f>C54+H19</f>
    </oc>
    <nc r="H18">
      <v>-260838.71282411995</v>
    </nc>
  </rcc>
  <rcc rId="355" sId="1" numFmtId="4">
    <oc r="I18">
      <f>I17-I21</f>
    </oc>
    <nc r="I18">
      <v>-1307604.5733118001</v>
    </nc>
  </rcc>
  <rcc rId="356" sId="1" numFmtId="4">
    <oc r="J18">
      <f>J17-J21</f>
    </oc>
    <nc r="J18">
      <v>-256147.45395292994</v>
    </nc>
  </rcc>
  <rcc rId="357" sId="1" numFmtId="4">
    <oc r="B19">
      <f>B20+B26+B30+B36+B39+B41+B31+B42+B46+B47+B50+B53+B34</f>
    </oc>
    <nc r="B19">
      <v>2200370.0342999995</v>
    </nc>
  </rcc>
  <rcc rId="358" sId="1" numFmtId="4">
    <oc r="C19">
      <f>C20+C26+C30+C31+C34+C36+C39+C41+C42+C43+C44+C45+C46+C47+C50+C53</f>
    </oc>
    <nc r="C19">
      <v>1237118.3526301999</v>
    </nc>
  </rcc>
  <rcc rId="359" sId="1" numFmtId="4">
    <oc r="D19">
      <f>D20+D26+D30+D31+D34+D36+D39+D41+D42+D43+D44+D45+D46+D47+D50+D53+D35</f>
    </oc>
    <nc r="D19">
      <v>1680638.7925123202</v>
    </nc>
  </rcc>
  <rcc rId="360" sId="1" numFmtId="4">
    <oc r="G19">
      <f>B20+B26+B30+B31+B34+B36+B39+B41+B42+B46+B47+B50+B53</f>
    </oc>
    <nc r="G19">
      <v>2200370.0342999995</v>
    </nc>
  </rcc>
  <rcc rId="361" sId="1" numFmtId="4">
    <oc r="H19">
      <f>C20+C26+C30++C31+C34+C36+C39+C41+C42+C43+C44+C45+C46+C47+C50+C53</f>
    </oc>
    <nc r="H19">
      <v>1237118.3526301999</v>
    </nc>
  </rcc>
  <rcc rId="362" sId="1" numFmtId="4">
    <oc r="B20">
      <f>B21+B22</f>
    </oc>
    <nc r="B20">
      <v>2199531.0263999999</v>
    </nc>
  </rcc>
  <rcc rId="363" sId="1" numFmtId="4">
    <oc r="C20">
      <f>C21+C22</f>
    </oc>
    <nc r="C20">
      <v>-2626.1318094199996</v>
    </nc>
  </rcc>
  <rcc rId="364" sId="1" numFmtId="4">
    <oc r="E20">
      <f>C20+D20</f>
    </oc>
    <nc r="E20">
      <v>83832.835566259993</v>
    </nc>
  </rcc>
  <rcc rId="365" sId="1" numFmtId="4">
    <oc r="F20">
      <f>E20/B20*100</f>
    </oc>
    <nc r="F20">
      <v>3.8113959094030267</v>
    </nc>
  </rcc>
  <rcc rId="366" sId="1" numFmtId="4">
    <oc r="G20">
      <f>B19-G19</f>
    </oc>
    <nc r="G20">
      <v>0</v>
    </nc>
  </rcc>
  <rcc rId="367" sId="1" numFmtId="4">
    <oc r="H20">
      <f>C19-H19</f>
    </oc>
    <nc r="H20">
      <v>0</v>
    </nc>
  </rcc>
  <rcc rId="368" sId="1" numFmtId="4">
    <oc r="I20">
      <f>'C:\Users\1350\AppData\Local\Temp\7zOC4D0A6C2\[Прилож_1-2_Осн характеристики, Источники.xlsx]пр2(к)'!G52</f>
    </oc>
    <nc r="I20">
      <v>16384976.061729388</v>
    </nc>
  </rcc>
  <rcc rId="369" sId="1" numFmtId="4">
    <oc r="J20">
      <f>'C:\Users\1350\AppData\Local\Temp\7zOC4D0A6C2\[Прилож_1-2_Осн характеристики, Источники.xlsx]пр2(к)'!J51</f>
    </oc>
    <nc r="J20">
      <v>15283578.853755558</v>
    </nc>
  </rcc>
  <rcc rId="370" sId="1" numFmtId="4">
    <oc r="E21">
      <f>C21+D21</f>
    </oc>
    <nc r="E21">
      <v>116449.63983314999</v>
    </nc>
  </rcc>
  <rcc rId="371" sId="1" numFmtId="4">
    <oc r="F21">
      <f>E21/B21*100</f>
    </oc>
    <nc r="F21">
      <v>3.5724308490355834</v>
    </nc>
  </rcc>
  <rcc rId="372" sId="1" numFmtId="4">
    <oc r="I21">
      <f>'C:\Users\1350\AppData\Local\Temp\7zOC4D0A6C2\[Прилож_1-2_Осн характеристики, Источники.xlsx]пр2(к)'!G58</f>
    </oc>
    <nc r="I21">
      <v>-20073.086688200001</v>
    </nc>
  </rcc>
  <rcc rId="373" sId="1" numFmtId="4">
    <oc r="J21">
      <f>'C:\Users\1350\AppData\Local\Temp\7zOC4D0A6C2\[Прилож_1-2_Осн характеристики, Источники.xlsx]пр2(к)'!J57</f>
    </oc>
    <nc r="J21">
      <v>0</v>
    </nc>
  </rcc>
  <rcc rId="374" sId="1" numFmtId="4">
    <oc r="E22">
      <f>C22+D22</f>
    </oc>
    <nc r="E22">
      <v>-32616.804266889998</v>
    </nc>
  </rcc>
  <rcc rId="375" sId="1" numFmtId="4">
    <oc r="F22">
      <f>E22/B22*100</f>
    </oc>
    <nc r="F22">
      <v>3.076638754396404</v>
    </nc>
  </rcc>
  <rcc rId="376" sId="1" numFmtId="4">
    <oc r="G22">
      <f>D18+D59</f>
    </oc>
    <nc r="G22">
      <v>-156468.17498147005</v>
    </nc>
  </rcc>
  <rcc rId="377" sId="1" numFmtId="4">
    <oc r="I22">
      <f>I10-I15</f>
    </oc>
    <nc r="I22">
      <v>2731034.3612999991</v>
    </nc>
  </rcc>
  <rcc rId="378" sId="1" numFmtId="4">
    <oc r="J22">
      <f>J10-J15</f>
    </oc>
    <nc r="J22">
      <v>345030.62588688987</v>
    </nc>
  </rcc>
  <rcc rId="379" sId="1" numFmtId="4">
    <oc r="E23">
      <f>C23+D23</f>
    </oc>
    <nc r="E23">
      <v>-7495.1056209000008</v>
    </nc>
  </rcc>
  <rcc rId="380" sId="1">
    <oc r="F23">
      <f>E23/B23*100</f>
    </oc>
    <nc r="F23" t="e">
      <v>#DIV/0!</v>
    </nc>
  </rcc>
  <rcc rId="381" sId="1" numFmtId="4">
    <oc r="E24">
      <f>C24+D24</f>
    </oc>
    <nc r="E24">
      <v>-7546.5455730000003</v>
    </nc>
  </rcc>
  <rcc rId="382" sId="1">
    <oc r="F24">
      <f>E24/B24*100</f>
    </oc>
    <nc r="F24" t="e">
      <v>#DIV/0!</v>
    </nc>
  </rcc>
  <rcc rId="383" sId="1" numFmtId="4">
    <oc r="I24">
      <f>I16/I23*100</f>
    </oc>
    <nc r="I24">
      <v>0.99579807692307709</v>
    </nc>
  </rcc>
  <rcc rId="384" sId="1" numFmtId="4">
    <oc r="J24">
      <f>J16/J23*100</f>
    </oc>
    <nc r="J24">
      <v>2.6425727132905608</v>
    </nc>
  </rcc>
  <rcc rId="385" sId="1" numFmtId="4">
    <oc r="E25">
      <f>C25+D25</f>
    </oc>
    <nc r="E25">
      <v>51.439952099999992</v>
    </nc>
  </rcc>
  <rcc rId="386" sId="1">
    <oc r="F25">
      <f>E25/B25*100</f>
    </oc>
    <nc r="F25" t="e">
      <v>#DIV/0!</v>
    </nc>
  </rcc>
  <rcc rId="387" sId="1" numFmtId="4">
    <oc r="I25">
      <f>I22/I23*100</f>
    </oc>
    <nc r="I25">
      <v>2.0483577052832107</v>
    </nc>
  </rcc>
  <rcc rId="388" sId="1" numFmtId="4">
    <oc r="J25">
      <f>J22/J23*100</f>
    </oc>
    <nc r="J25">
      <v>3.5595455006388903</v>
    </nc>
  </rcc>
  <rcc rId="389" sId="1" numFmtId="4">
    <oc r="B26">
      <f>B27+B28</f>
    </oc>
    <nc r="B26">
      <v>67873.198600000003</v>
    </nc>
  </rcc>
  <rcc rId="390" sId="1" numFmtId="4">
    <oc r="C26">
      <f>C27+C28</f>
    </oc>
    <nc r="C26">
      <v>-4335.1380729000002</v>
    </nc>
  </rcc>
  <rcc rId="391" sId="1" numFmtId="4">
    <oc r="E26">
      <f>C26+D26</f>
    </oc>
    <nc r="E26">
      <v>-11830.243693800001</v>
    </nc>
  </rcc>
  <rcc rId="392" sId="1" numFmtId="4">
    <oc r="E27">
      <f>C27+D27</f>
    </oc>
    <nc r="E27">
      <v>-11881.698243000001</v>
    </nc>
  </rcc>
  <rcc rId="393" sId="1" numFmtId="4">
    <oc r="E28">
      <f>C28+D28</f>
    </oc>
    <nc r="E28">
      <v>51.454549199999995</v>
    </nc>
  </rcc>
  <rcc rId="394" sId="1" numFmtId="4">
    <oc r="F28">
      <f>E28/B28*100</f>
    </oc>
    <nc r="F28">
      <v>7.5809819282629171E-2</v>
    </nc>
  </rcc>
  <rcc rId="395" sId="1" numFmtId="4">
    <oc r="G28">
      <f>D18-D54</f>
    </oc>
    <nc r="G28">
      <v>1680638.7925123202</v>
    </nc>
  </rcc>
  <rcc rId="396" sId="1" numFmtId="4">
    <oc r="E29">
      <f>C29+D29</f>
    </oc>
    <nc r="E29">
      <v>0</v>
    </nc>
  </rcc>
  <rcc rId="397" sId="1">
    <oc r="F29">
      <f>E29/B29*100</f>
    </oc>
    <nc r="F29" t="e">
      <v>#DIV/0!</v>
    </nc>
  </rcc>
  <rcc rId="398" sId="1" numFmtId="4">
    <oc r="E30">
      <f>C30+D30+0.1</f>
    </oc>
    <nc r="E30">
      <v>2755.3409307400002</v>
    </nc>
  </rcc>
  <rcc rId="399" sId="1" numFmtId="4">
    <oc r="F30">
      <f>E30/B30*100</f>
    </oc>
    <nc r="F30">
      <v>70.229118445091856</v>
    </nc>
  </rcc>
  <rcc rId="400" sId="1" numFmtId="4">
    <oc r="G30">
      <f>C18-C54</f>
    </oc>
    <nc r="G30">
      <v>1237118.3526301999</v>
    </nc>
  </rcc>
  <rcc rId="401" sId="1" numFmtId="4">
    <oc r="H30">
      <f>D18-D54</f>
    </oc>
    <nc r="H30">
      <v>1680638.7925123202</v>
    </nc>
  </rcc>
  <rcc rId="402" sId="1" numFmtId="4">
    <oc r="B31">
      <f>B32+B33</f>
    </oc>
    <nc r="B31">
      <v>-34400</v>
    </nc>
  </rcc>
  <rcc rId="403" sId="1" numFmtId="4">
    <oc r="C31">
      <f>C32+C33</f>
    </oc>
    <nc r="C31">
      <v>0</v>
    </nc>
  </rcc>
  <rcc rId="404" sId="1" numFmtId="4">
    <oc r="E31">
      <f>C31+D31</f>
    </oc>
    <nc r="E31">
      <v>0</v>
    </nc>
  </rcc>
  <rcc rId="405" sId="1" numFmtId="4">
    <oc r="F31">
      <f>E31/B31*100</f>
    </oc>
    <nc r="F31">
      <v>0</v>
    </nc>
  </rcc>
  <rcc rId="406" sId="1" numFmtId="4">
    <oc r="G31">
      <f>D18-D54</f>
    </oc>
    <nc r="G31">
      <v>1680638.7925123202</v>
    </nc>
  </rcc>
  <rcc rId="407" sId="1" numFmtId="4">
    <oc r="H31">
      <f>D18-D54</f>
    </oc>
    <nc r="H31">
      <v>1680638.7925123202</v>
    </nc>
  </rcc>
  <rcc rId="408" sId="1" numFmtId="4">
    <oc r="I31">
      <f>D18-D54</f>
    </oc>
    <nc r="I31">
      <v>1680638.7925123202</v>
    </nc>
  </rcc>
  <rcc rId="409" sId="1" numFmtId="4">
    <oc r="E32">
      <f>C32+D32</f>
    </oc>
    <nc r="E32">
      <v>0</v>
    </nc>
  </rcc>
  <rcc rId="410" sId="1" numFmtId="4">
    <oc r="F32">
      <f>E32/B32*100</f>
    </oc>
    <nc r="F32">
      <v>0</v>
    </nc>
  </rcc>
  <rcc rId="411" sId="1" numFmtId="4">
    <oc r="G32">
      <f>D19-G31</f>
    </oc>
    <nc r="G32">
      <v>0</v>
    </nc>
  </rcc>
  <rcc rId="412" sId="1" numFmtId="4">
    <oc r="H32">
      <f>D19-H31</f>
    </oc>
    <nc r="H32">
      <v>0</v>
    </nc>
  </rcc>
  <rcc rId="413" sId="1" numFmtId="4">
    <oc r="E33">
      <f>C33+D33</f>
    </oc>
    <nc r="E33">
      <v>0</v>
    </nc>
  </rcc>
  <rcc rId="414" sId="1" numFmtId="4">
    <oc r="F33">
      <f>E33/B33*100</f>
    </oc>
    <nc r="F33">
      <v>0</v>
    </nc>
  </rcc>
  <rcc rId="415" sId="1" numFmtId="4">
    <oc r="E34">
      <f>C34+D34</f>
    </oc>
    <nc r="E34">
      <v>0</v>
    </nc>
  </rcc>
  <rcc rId="416" sId="1" numFmtId="4">
    <oc r="F34">
      <f>E34/B34*100</f>
    </oc>
    <nc r="F34">
      <v>0</v>
    </nc>
  </rcc>
  <rcc rId="417" sId="1" numFmtId="4">
    <oc r="G34">
      <f>D19-D54</f>
    </oc>
    <nc r="G34">
      <v>3515821.4662207402</v>
    </nc>
  </rcc>
  <rcc rId="418" sId="1" numFmtId="4">
    <oc r="E35">
      <f>C35+D35</f>
    </oc>
    <nc r="E35">
      <v>141801.965</v>
    </nc>
  </rcc>
  <rcc rId="419" sId="1" numFmtId="4">
    <oc r="E36">
      <f>C36+D36</f>
    </oc>
    <nc r="E36">
      <v>-504.23255530999995</v>
    </nc>
  </rcc>
  <rcc rId="420" sId="1" numFmtId="4">
    <oc r="F36">
      <f>E36/B36*100</f>
    </oc>
    <nc r="F36">
      <v>17.035459147606336</v>
    </nc>
  </rcc>
  <rcc rId="421" sId="1" numFmtId="4">
    <oc r="E37">
      <f>C37+D37</f>
    </oc>
    <nc r="E37">
      <v>0</v>
    </nc>
  </rcc>
  <rcc rId="422" sId="1">
    <oc r="F37">
      <f>E37/B37*100</f>
    </oc>
    <nc r="F37" t="e">
      <v>#DIV/0!</v>
    </nc>
  </rcc>
  <rcc rId="423" sId="1" numFmtId="4">
    <oc r="E38">
      <f>C38+D38</f>
    </oc>
    <nc r="E38">
      <v>0</v>
    </nc>
  </rcc>
  <rcc rId="424" sId="1">
    <oc r="F38">
      <f>E38/B38*100</f>
    </oc>
    <nc r="F38" t="e">
      <v>#DIV/0!</v>
    </nc>
  </rcc>
  <rcc rId="425" sId="1" numFmtId="4">
    <oc r="E39">
      <f>C39+D39</f>
    </oc>
    <nc r="E39">
      <v>8470.8606624200002</v>
    </nc>
  </rcc>
  <rcc rId="426" sId="1">
    <oc r="C40">
      <f>#REF!+#REF!+#REF!+#REF!</f>
    </oc>
    <nc r="C40" t="e">
      <v>#REF!</v>
    </nc>
  </rcc>
  <rcc rId="427" sId="1">
    <oc r="E40">
      <f>C40+D40</f>
    </oc>
    <nc r="E40" t="e">
      <v>#REF!</v>
    </nc>
  </rcc>
  <rcc rId="428" sId="1" numFmtId="4">
    <oc r="E41">
      <f>C41+D41</f>
    </oc>
    <nc r="E41">
      <v>293708.81102993002</v>
    </nc>
  </rcc>
  <rcc rId="429" sId="1" numFmtId="4">
    <oc r="G41">
      <f>C54-C18</f>
    </oc>
    <nc r="G41">
      <v>-1237118.3526301999</v>
    </nc>
  </rcc>
  <rcc rId="430" sId="1" numFmtId="4">
    <oc r="H41">
      <f>D54-D18</f>
    </oc>
    <nc r="H41">
      <v>-1680638.7925123202</v>
    </nc>
  </rcc>
  <rcc rId="431" sId="1" numFmtId="4">
    <oc r="E42">
      <f>C42+D42</f>
    </oc>
    <nc r="E42">
      <v>21732.585439529998</v>
    </nc>
  </rcc>
  <rcc rId="432" sId="1" numFmtId="4">
    <oc r="E43">
      <f>C43+D43</f>
    </oc>
    <nc r="E43">
      <v>260058.64333260001</v>
    </nc>
  </rcc>
  <rcc rId="433" sId="1" numFmtId="4">
    <oc r="E44">
      <f>C44+D44</f>
    </oc>
    <nc r="E44">
      <v>9938.760155240001</v>
    </nc>
  </rcc>
  <rcc rId="434" sId="1" numFmtId="4">
    <oc r="J44">
      <f>J45+J46+J47</f>
    </oc>
    <nc r="J44">
      <v>1758642.41573612</v>
    </nc>
  </rcc>
  <rcc rId="435" sId="1" numFmtId="4">
    <oc r="E45">
      <f>C45+D45</f>
    </oc>
    <nc r="E45">
      <v>62219.26153879</v>
    </nc>
  </rcc>
  <rcc rId="436" sId="1" numFmtId="4">
    <oc r="K45">
      <f>J45-I45</f>
    </oc>
    <nc r="K45">
      <v>81636.746029420057</v>
    </nc>
  </rcc>
  <rcc rId="437" sId="1" numFmtId="4">
    <oc r="E46">
      <f>C46+D46</f>
    </oc>
    <nc r="E46">
      <v>-125399.99900000001</v>
    </nc>
  </rcc>
  <rcc rId="438" sId="1" numFmtId="4">
    <oc r="E47">
      <f>C47+D47</f>
    </oc>
    <nc r="E47">
      <v>455000</v>
    </nc>
  </rcc>
  <rcc rId="439" sId="1" numFmtId="4">
    <oc r="E48">
      <f>C48+D48</f>
    </oc>
    <nc r="E48">
      <v>0</v>
    </nc>
  </rcc>
  <rcc rId="440" sId="1" numFmtId="4">
    <oc r="E49">
      <f>C49+D49</f>
    </oc>
    <nc r="E49">
      <v>-1753545.92767907</v>
    </nc>
  </rcc>
  <rcc rId="441" sId="1" numFmtId="4">
    <oc r="C50">
      <f>C51+C52</f>
    </oc>
    <nc r="C50">
      <v>-1500</v>
    </nc>
  </rcc>
  <rcc rId="442" sId="1" numFmtId="4">
    <oc r="E50">
      <f>C50+D50</f>
    </oc>
    <nc r="E50">
      <v>-42669.758999999998</v>
    </nc>
  </rcc>
  <rcc rId="443" sId="1" numFmtId="4">
    <oc r="E51">
      <f>C51+D51</f>
    </oc>
    <nc r="E51">
      <v>-42669.758999999998</v>
    </nc>
  </rcc>
  <rcc rId="444" sId="1" numFmtId="4">
    <oc r="E52">
      <f>C52+D52</f>
    </oc>
    <nc r="E52">
      <v>0</v>
    </nc>
  </rcc>
  <rcc rId="445" sId="1" numFmtId="4">
    <oc r="D53">
      <f>1236181.38132969+G52</f>
    </oc>
    <nc r="D53">
      <v>1317818.1273591102</v>
    </nc>
  </rcc>
  <rcc rId="446" sId="1" numFmtId="4">
    <oc r="E53">
      <f>C53+D53</f>
    </oc>
    <nc r="E53">
      <v>1758642.4157361202</v>
    </nc>
  </rcc>
  <rcc rId="447" sId="1" numFmtId="4">
    <oc r="J53">
      <f>C53-I53</f>
    </oc>
    <nc r="J53">
      <v>1905.9033175700461</v>
    </nc>
  </rcc>
  <rcc rId="448" sId="1" numFmtId="4">
    <oc r="B54">
      <f>B13-B59-B10-B20-B26-B31-B53-B39-B41-B42-B46-B47-B50-B40-B25-B38-B30-B36-B34</f>
    </oc>
    <nc r="B54">
      <v>-3394473.9188000001</v>
    </nc>
  </rcc>
  <rcc rId="449" sId="1" numFmtId="4">
    <oc r="D54">
      <f>-G58</f>
    </oc>
    <nc r="D54">
      <v>-1835182.6737084202</v>
    </nc>
  </rcc>
  <rcc rId="450" sId="1" numFmtId="4">
    <oc r="E54">
      <f>C54+D54</f>
    </oc>
    <nc r="E54">
      <v>-3333139.7391627403</v>
    </nc>
  </rcc>
  <rcc rId="451" sId="1" numFmtId="4">
    <oc r="I54">
      <f>I55-I56</f>
    </oc>
    <nc r="I54">
      <v>-1364895.6171418298</v>
    </nc>
  </rcc>
  <rcc rId="452" sId="1" numFmtId="4">
    <oc r="J54">
      <f>C54-I54</f>
    </oc>
    <nc r="J54">
      <v>-133061.44831249001</v>
    </nc>
  </rcc>
  <rcc rId="453" sId="1" numFmtId="4">
    <oc r="E55">
      <f>E54+E56</f>
    </oc>
    <nc r="E55">
      <v>15283578.853755582</v>
    </nc>
  </rcc>
  <rcc rId="454" sId="1" numFmtId="4">
    <oc r="G55">
      <f>B55-B56</f>
    </oc>
    <nc r="G55">
      <v>0</v>
    </nc>
  </rcc>
  <rcc rId="455" sId="1" numFmtId="4">
    <oc r="H55">
      <f>C55-C56</f>
    </oc>
    <nc r="H55">
      <v>-1497957.065454321</v>
    </nc>
  </rcc>
  <rcc rId="456" sId="1" numFmtId="4">
    <oc r="J55">
      <f>C55-I55</f>
    </oc>
    <nc r="J55">
      <v>16321.381919348612</v>
    </nc>
  </rcc>
  <rcc rId="457" sId="1" numFmtId="4">
    <oc r="D56">
      <f>18535081.8468889+G52</f>
    </oc>
    <nc r="D56">
      <v>18616718.592918321</v>
    </nc>
  </rcc>
  <rcc rId="458" sId="1" numFmtId="4">
    <oc r="E56">
      <f>D56</f>
    </oc>
    <nc r="E56">
      <v>18616718.592918321</v>
    </nc>
  </rcc>
  <rcc rId="459" sId="1" numFmtId="4">
    <oc r="G56">
      <f>B54-G55</f>
    </oc>
    <nc r="G56">
      <v>-3394473.9188000001</v>
    </nc>
  </rcc>
  <rcc rId="460" sId="1" numFmtId="4">
    <oc r="H56">
      <f>C54-H55</f>
    </oc>
    <nc r="H56">
      <v>0</v>
    </nc>
  </rcc>
  <rcc rId="461" sId="1" numFmtId="4">
    <oc r="J56">
      <f>C56-I56</f>
    </oc>
    <nc r="J56">
      <v>149382.83023183979</v>
    </nc>
  </rcc>
  <rcc rId="462" sId="1" numFmtId="4">
    <oc r="E57">
      <f>C57+D57</f>
    </oc>
    <nc r="E57">
      <v>0</v>
    </nc>
  </rcc>
  <rcc rId="463" sId="1" numFmtId="4">
    <oc r="E58">
      <f>C58+D58</f>
    </oc>
    <nc r="E58">
      <v>1171999.999998</v>
    </nc>
  </rcc>
  <rcc rId="464" sId="1" numFmtId="4">
    <oc r="G58">
      <f>D56-D55</f>
    </oc>
    <nc r="G58">
      <v>1835182.6737084202</v>
    </nc>
  </rcc>
  <rcc rId="465" sId="1" numFmtId="4">
    <oc r="H58">
      <f>E56-E55</f>
    </oc>
    <nc r="H58">
      <v>3333139.7391627394</v>
    </nc>
  </rcc>
  <rcc rId="466" sId="1" numFmtId="4">
    <oc r="B59">
      <f>B60+B61+B62</f>
    </oc>
    <nc r="B59">
      <v>-133573.77549999999</v>
    </nc>
  </rcc>
  <rcc rId="467" sId="1" numFmtId="4">
    <oc r="C59">
      <f>C60+C61+C62</f>
    </oc>
    <nc r="C59">
      <v>4691.2588711899998</v>
    </nc>
  </rcc>
  <rcc rId="468" sId="1" numFmtId="4">
    <oc r="D59">
      <f>D60+D61+D62</f>
    </oc>
    <nc r="D59">
      <v>-1924.2937853699996</v>
    </nc>
  </rcc>
  <rcc rId="469" sId="1" numFmtId="4">
    <oc r="E59">
      <f>E60+E61+E62</f>
    </oc>
    <nc r="E59">
      <v>2766.9650858200002</v>
    </nc>
  </rcc>
  <rcc rId="470" sId="1" numFmtId="4">
    <oc r="H59">
      <f>G59+D60</f>
    </oc>
    <nc r="H59">
      <v>-1924.2937853700005</v>
    </nc>
  </rcc>
  <rcc rId="471" sId="1" numFmtId="4">
    <oc r="E60">
      <f>C60+D60</f>
    </oc>
    <nc r="E60">
      <v>2715.5</v>
    </nc>
  </rcc>
  <rcc rId="472" sId="1" numFmtId="4">
    <oc r="F60">
      <f>E60/B60*100</f>
    </oc>
    <nc r="F60">
      <v>0.90648464124812445</v>
    </nc>
  </rcc>
  <rcc rId="473" sId="1" numFmtId="4">
    <oc r="G60">
      <f>E56-E55</f>
    </oc>
    <nc r="G60">
      <v>3333139.7391627394</v>
    </nc>
  </rcc>
  <rcc rId="474" sId="1" numFmtId="4">
    <oc r="E61">
      <f>C61+D61</f>
    </oc>
    <nc r="E61">
      <v>-160.70417703999999</v>
    </nc>
  </rcc>
  <rcc rId="475" sId="1" numFmtId="4">
    <oc r="F61">
      <f>E61/B61*100</f>
    </oc>
    <nc r="F61">
      <v>8.418988387112597E-2</v>
    </nc>
  </rcc>
  <rcc rId="476" sId="1" numFmtId="4">
    <oc r="E62">
      <f>C62+D62</f>
    </oc>
    <nc r="E62">
      <v>212.16926286000034</v>
    </nc>
  </rcc>
  <rcc rId="477" sId="1" numFmtId="4">
    <oc r="B63">
      <f>B10-B15</f>
    </oc>
    <nc r="B63">
      <v>2731034.3612999991</v>
    </nc>
  </rcc>
  <rcc rId="478" sId="1" numFmtId="4">
    <oc r="C63">
      <f>C10-C15</f>
    </oc>
    <nc r="C63">
      <v>345030.62588688987</v>
    </nc>
  </rcc>
  <rcc rId="479" sId="1" numFmtId="4">
    <oc r="D63">
      <f>D10-D15</f>
    </oc>
    <nc r="D63">
      <v>239946.56481739972</v>
    </nc>
  </rcc>
  <rcc rId="480" sId="1" numFmtId="4">
    <oc r="E63">
      <f>E10-E15</f>
    </oc>
    <nc r="E63">
      <v>584977.19070428982</v>
    </nc>
  </rcc>
  <rcc rId="481" sId="1" numFmtId="4">
    <oc r="E64">
      <f>C64+D64</f>
    </oc>
    <nc r="E64">
      <v>19008292.266762145</v>
    </nc>
  </rcc>
  <rcc rId="482" sId="1" numFmtId="4">
    <oc r="B65">
      <f>B16/B64*100</f>
    </oc>
    <nc r="B65">
      <v>0.99579807692307709</v>
    </nc>
  </rcc>
  <rcc rId="483" sId="1" numFmtId="4">
    <oc r="C65">
      <f>C16/C64*100</f>
    </oc>
    <nc r="C65">
      <v>2.6425727132905608</v>
    </nc>
  </rcc>
  <rcc rId="484" sId="1" numFmtId="4">
    <oc r="D65">
      <f>D16/D64*100</f>
    </oc>
    <nc r="D65">
      <v>1.6797108946562063</v>
    </nc>
  </rcc>
  <rcc rId="485" sId="1" numFmtId="4">
    <oc r="E65">
      <f>E16/E64*100</f>
    </oc>
    <nc r="E65">
      <v>2.1707136867721584</v>
    </nc>
  </rcc>
  <rcc rId="486" sId="1" numFmtId="4">
    <oc r="B66">
      <f>B63/B64*100</f>
    </oc>
    <nc r="B66">
      <v>2.0483577052832107</v>
    </nc>
  </rcc>
  <rcc rId="487" sId="1" numFmtId="4">
    <oc r="C66">
      <f>C63/C64*100</f>
    </oc>
    <nc r="C66">
      <v>3.5595455006388903</v>
    </nc>
  </rcc>
  <rcc rId="488" sId="1" numFmtId="4">
    <oc r="D66">
      <f>D63/D64*100</f>
    </oc>
    <nc r="D66">
      <v>2.575865212567912</v>
    </nc>
  </rcc>
  <rcc rId="489" sId="1" numFmtId="4">
    <oc r="E66">
      <f>E63/E64*100</f>
    </oc>
    <nc r="E66">
      <v>3.0774841973951523</v>
    </nc>
  </rcc>
  <rrc rId="490" sId="1" ref="G1:G1048576" action="deleteCol">
    <undo index="14" exp="area" ref3D="1" dr="$A$67:$XFD$67" dn="Z_8454F0CB_9FBA_4BFA_ABA8_65DCA69E306D_.wvu.Rows" sId="1"/>
    <undo index="12" exp="area" ref3D="1" dr="$A$48:$XFD$49" dn="Z_8454F0CB_9FBA_4BFA_ABA8_65DCA69E306D_.wvu.Rows" sId="1"/>
    <undo index="10" exp="area" ref3D="1" dr="$A$40:$XFD$40" dn="Z_8454F0CB_9FBA_4BFA_ABA8_65DCA69E306D_.wvu.Rows" sId="1"/>
    <undo index="8" exp="area" ref3D="1" dr="$A$37:$XFD$38" dn="Z_8454F0CB_9FBA_4BFA_ABA8_65DCA69E306D_.wvu.Rows" sId="1"/>
    <undo index="6" exp="area" ref3D="1" dr="$A$29:$XFD$29" dn="Z_8454F0CB_9FBA_4BFA_ABA8_65DCA69E306D_.wvu.Rows" sId="1"/>
    <undo index="4" exp="area" ref3D="1" dr="$A$23:$XFD$25" dn="Z_8454F0CB_9FBA_4BFA_ABA8_65DCA69E306D_.wvu.Rows" sId="1"/>
    <undo index="2" exp="area" ref3D="1" dr="$A$3:$XFD$3" dn="Z_8454F0CB_9FBA_4BFA_ABA8_65DCA69E306D_.wvu.Rows" sId="1"/>
    <undo index="1" exp="area" ref3D="1" dr="$A$1:$XFD$1" dn="Z_8454F0CB_9FBA_4BFA_ABA8_65DCA69E306D_.wvu.Rows" sId="1"/>
    <undo index="0" exp="area" ref3D="1" dr="$A$8:$XFD$9" dn="Z_8454F0CB_9FBA_4BFA_ABA8_65DCA69E306D_.wvu.PrintTitles" sId="1"/>
    <undo index="14" exp="area" ref3D="1" dr="$A$67:$XFD$67" dn="Z_36757D56_B5EC_4550_96CB_C44E9A6A4595_.wvu.Rows" sId="1"/>
    <undo index="12" exp="area" ref3D="1" dr="$A$48:$XFD$49" dn="Z_36757D56_B5EC_4550_96CB_C44E9A6A4595_.wvu.Rows" sId="1"/>
    <undo index="10" exp="area" ref3D="1" dr="$A$40:$XFD$40" dn="Z_36757D56_B5EC_4550_96CB_C44E9A6A4595_.wvu.Rows" sId="1"/>
    <undo index="8" exp="area" ref3D="1" dr="$A$37:$XFD$38" dn="Z_36757D56_B5EC_4550_96CB_C44E9A6A4595_.wvu.Rows" sId="1"/>
    <undo index="6" exp="area" ref3D="1" dr="$A$29:$XFD$29" dn="Z_36757D56_B5EC_4550_96CB_C44E9A6A4595_.wvu.Rows" sId="1"/>
    <undo index="4" exp="area" ref3D="1" dr="$A$23:$XFD$25" dn="Z_36757D56_B5EC_4550_96CB_C44E9A6A4595_.wvu.Rows" sId="1"/>
    <undo index="2" exp="area" ref3D="1" dr="$A$3:$XFD$3" dn="Z_36757D56_B5EC_4550_96CB_C44E9A6A4595_.wvu.Rows" sId="1"/>
    <undo index="1" exp="area" ref3D="1" dr="$A$1:$XFD$1" dn="Z_36757D56_B5EC_4550_96CB_C44E9A6A4595_.wvu.Rows" sId="1"/>
    <undo index="0" exp="area" ref3D="1" dr="$A$8:$XFD$9" dn="Z_36757D56_B5EC_4550_96CB_C44E9A6A4595_.wvu.PrintTitles" sId="1"/>
    <undo index="0" exp="area" ref3D="1" dr="$A$8:$XFD$9" dn="Заголовки_для_печати" sId="1"/>
    <undo index="14" exp="area" ref3D="1" dr="$A$67:$XFD$67" dn="Z_508E9E74_D024_4046_A85D_EFD7721B4B97_.wvu.Rows" sId="1"/>
    <undo index="12" exp="area" ref3D="1" dr="$A$48:$XFD$49" dn="Z_508E9E74_D024_4046_A85D_EFD7721B4B97_.wvu.Rows" sId="1"/>
    <undo index="10" exp="area" ref3D="1" dr="$A$40:$XFD$40" dn="Z_508E9E74_D024_4046_A85D_EFD7721B4B97_.wvu.Rows" sId="1"/>
    <undo index="8" exp="area" ref3D="1" dr="$A$37:$XFD$38" dn="Z_508E9E74_D024_4046_A85D_EFD7721B4B97_.wvu.Rows" sId="1"/>
    <undo index="6" exp="area" ref3D="1" dr="$A$29:$XFD$29" dn="Z_508E9E74_D024_4046_A85D_EFD7721B4B97_.wvu.Rows" sId="1"/>
    <undo index="4" exp="area" ref3D="1" dr="$A$23:$XFD$25" dn="Z_508E9E74_D024_4046_A85D_EFD7721B4B97_.wvu.Rows" sId="1"/>
    <undo index="2" exp="area" ref3D="1" dr="$A$3:$XFD$3" dn="Z_508E9E74_D024_4046_A85D_EFD7721B4B97_.wvu.Rows" sId="1"/>
    <undo index="1" exp="area" ref3D="1" dr="$A$1:$XFD$1" dn="Z_508E9E74_D024_4046_A85D_EFD7721B4B97_.wvu.Rows" sId="1"/>
    <undo index="0" exp="area" ref3D="1" dr="$A$8:$XFD$9" dn="Z_508E9E74_D024_4046_A85D_EFD7721B4B97_.wvu.PrintTitles" sId="1"/>
    <undo index="0" exp="area" ref3D="1" dr="$A$8:$XFD$9" dn="Z_0049FB14_FD07_453F_846F_348D2B267D20_.wvu.PrintTitles" sId="1"/>
    <undo index="10" exp="area" ref3D="1" dr="$A$67:$XFD$67" dn="Z_0049FB14_FD07_453F_846F_348D2B267D20_.wvu.Rows" sId="1"/>
    <undo index="6" exp="area" ref3D="1" dr="$A$40:$XFD$40" dn="Z_0049FB14_FD07_453F_846F_348D2B267D20_.wvu.Rows" sId="1"/>
    <undo index="4" exp="area" ref3D="1" dr="$A$37:$XFD$38" dn="Z_0049FB14_FD07_453F_846F_348D2B267D20_.wvu.Rows" sId="1"/>
    <undo index="2" exp="area" ref3D="1" dr="$A$23:$XFD$25" dn="Z_0049FB14_FD07_453F_846F_348D2B267D20_.wvu.Rows" sId="1"/>
    <undo index="1" exp="area" ref3D="1" dr="$A$1:$XFD$2" dn="Z_0049FB14_FD07_453F_846F_348D2B267D20_.wvu.Rows" sId="1"/>
    <rfmt sheetId="1" xfDxf="1" sqref="G1:G1048576" start="0" length="0">
      <dxf>
        <font>
          <sz val="20"/>
          <name val="Times New Roman"/>
          <scheme val="none"/>
        </font>
        <alignment vertical="center" readingOrder="0"/>
      </dxf>
    </rfmt>
    <rfmt sheetId="1" sqref="G9" start="0" length="0">
      <dxf>
        <font>
          <b/>
          <sz val="20"/>
          <name val="Times New Roman"/>
          <scheme val="none"/>
        </font>
      </dxf>
    </rfmt>
    <rfmt sheetId="1" sqref="G10" start="0" length="0">
      <dxf>
        <font>
          <b/>
          <sz val="20"/>
          <name val="Times New Roman"/>
          <scheme val="none"/>
        </font>
        <protection locked="0"/>
      </dxf>
    </rfmt>
    <rfmt sheetId="1" sqref="G11" start="0" length="0">
      <dxf>
        <font>
          <b/>
          <sz val="20"/>
          <name val="Times New Roman"/>
          <scheme val="none"/>
        </font>
        <numFmt numFmtId="168" formatCode="#,##0.0"/>
        <protection locked="0"/>
      </dxf>
    </rfmt>
    <rfmt sheetId="1" sqref="G12" start="0" length="0">
      <dxf>
        <font>
          <b/>
          <sz val="20"/>
          <name val="Times New Roman"/>
          <scheme val="none"/>
        </font>
        <numFmt numFmtId="168" formatCode="#,##0.0"/>
      </dxf>
    </rfmt>
    <rfmt sheetId="1" sqref="G13" start="0" length="0">
      <dxf>
        <font>
          <b/>
          <sz val="20"/>
          <name val="Times New Roman"/>
          <scheme val="none"/>
        </font>
        <numFmt numFmtId="168" formatCode="#,##0.0"/>
        <protection locked="0"/>
      </dxf>
    </rfmt>
    <rfmt sheetId="1" s="1" sqref="G14" start="0" length="0">
      <dxf>
        <font>
          <b/>
          <sz val="20"/>
          <color auto="1"/>
          <name val="Times New Roman"/>
          <scheme val="none"/>
        </font>
        <numFmt numFmtId="169" formatCode="_-* #,##0.0_р_._-;\-* #,##0.0_р_._-;_-* &quot;-&quot;??_р_._-;_-@_-"/>
        <protection locked="0"/>
      </dxf>
    </rfmt>
    <rfmt sheetId="1" sqref="G15" start="0" length="0">
      <dxf>
        <font>
          <b/>
          <sz val="20"/>
          <name val="Times New Roman"/>
          <scheme val="none"/>
        </font>
      </dxf>
    </rfmt>
    <rcc rId="0" sId="1" dxf="1" numFmtId="4">
      <nc r="G16">
        <v>-151828.38119610003</v>
      </nc>
      <ndxf>
        <font>
          <b/>
          <sz val="20"/>
          <name val="Times New Roman"/>
          <scheme val="none"/>
        </font>
        <numFmt numFmtId="168" formatCode="#,##0.0"/>
      </ndxf>
    </rcc>
    <rcc rId="0" sId="1" s="1" dxf="1" numFmtId="4">
      <nc r="G17">
        <v>0</v>
      </nc>
      <ndxf>
        <font>
          <b/>
          <sz val="24"/>
          <color auto="1"/>
          <name val="Times New Roman"/>
          <scheme val="none"/>
        </font>
        <numFmt numFmtId="168" formatCode="#,##0.0"/>
        <alignment horizontal="center" readingOrder="0"/>
      </ndxf>
    </rcc>
    <rcc rId="0" sId="1" s="1" dxf="1" numFmtId="4">
      <nc r="G18">
        <v>-1194103.8845000006</v>
      </nc>
      <ndxf>
        <font>
          <b/>
          <sz val="24"/>
          <color auto="1"/>
          <name val="Times New Roman"/>
          <scheme val="none"/>
        </font>
        <numFmt numFmtId="168" formatCode="#,##0.0"/>
        <alignment horizontal="center" readingOrder="0"/>
      </ndxf>
    </rcc>
    <rcc rId="0" sId="1" s="1" dxf="1" numFmtId="4">
      <nc r="G19">
        <v>2200370.0342999995</v>
      </nc>
      <ndxf>
        <font>
          <i/>
          <sz val="24"/>
          <color auto="1"/>
          <name val="Times New Roman"/>
          <scheme val="none"/>
        </font>
        <numFmt numFmtId="168" formatCode="#,##0.0"/>
        <alignment horizontal="center" readingOrder="0"/>
      </ndxf>
    </rcc>
    <rcc rId="0" sId="1" s="1" dxf="1" numFmtId="4">
      <nc r="G20">
        <v>0</v>
      </nc>
      <ndxf>
        <font>
          <b/>
          <sz val="24"/>
          <color auto="1"/>
          <name val="Times New Roman"/>
          <scheme val="none"/>
        </font>
        <numFmt numFmtId="168" formatCode="#,##0.0"/>
        <alignment horizontal="center" readingOrder="0"/>
        <protection locked="0"/>
      </ndxf>
    </rcc>
    <rfmt sheetId="1" sqref="G21" start="0" length="0">
      <dxf>
        <font>
          <i/>
          <sz val="20"/>
          <name val="Times New Roman"/>
          <scheme val="none"/>
        </font>
        <numFmt numFmtId="168" formatCode="#,##0.0"/>
        <protection locked="0"/>
      </dxf>
    </rfmt>
    <rcc rId="0" sId="1" dxf="1" numFmtId="4">
      <nc r="G22">
        <v>-156468.17498147005</v>
      </nc>
      <ndxf>
        <font>
          <i/>
          <sz val="20"/>
          <name val="Times New Roman"/>
          <scheme val="none"/>
        </font>
        <numFmt numFmtId="168" formatCode="#,##0.0"/>
        <protection locked="0"/>
      </ndxf>
    </rcc>
    <rfmt sheetId="1" sqref="G27" start="0" length="0">
      <dxf>
        <font>
          <i/>
          <sz val="20"/>
          <name val="Times New Roman"/>
          <scheme val="none"/>
        </font>
        <protection locked="0"/>
      </dxf>
    </rfmt>
    <rcc rId="0" sId="1" dxf="1" numFmtId="4">
      <nc r="G28">
        <v>1680638.7925123202</v>
      </nc>
      <ndxf>
        <font>
          <i/>
          <sz val="20"/>
          <name val="Times New Roman"/>
          <scheme val="none"/>
        </font>
        <numFmt numFmtId="168" formatCode="#,##0.0"/>
        <protection locked="0"/>
      </ndxf>
    </rcc>
    <rfmt sheetId="1" sqref="G29" start="0" length="0">
      <dxf>
        <font>
          <i/>
          <sz val="20"/>
          <name val="Times New Roman"/>
          <scheme val="none"/>
        </font>
        <protection locked="0"/>
      </dxf>
    </rfmt>
    <rcc rId="0" sId="1" dxf="1" numFmtId="4">
      <nc r="G30">
        <v>1237118.3526301999</v>
      </nc>
      <ndxf>
        <numFmt numFmtId="168" formatCode="#,##0.0"/>
        <protection locked="0"/>
      </ndxf>
    </rcc>
    <rcc rId="0" sId="1" dxf="1" numFmtId="4">
      <nc r="G31">
        <v>1680638.7925123202</v>
      </nc>
      <ndxf>
        <numFmt numFmtId="168" formatCode="#,##0.0"/>
      </ndxf>
    </rcc>
    <rcc rId="0" sId="1" dxf="1" numFmtId="4">
      <nc r="G32">
        <v>0</v>
      </nc>
      <ndxf>
        <font>
          <i/>
          <sz val="20"/>
          <name val="Times New Roman"/>
          <scheme val="none"/>
        </font>
        <numFmt numFmtId="168" formatCode="#,##0.0"/>
        <protection locked="0"/>
      </ndxf>
    </rcc>
    <rfmt sheetId="1" sqref="G33" start="0" length="0">
      <dxf>
        <font>
          <i/>
          <sz val="20"/>
          <name val="Times New Roman"/>
          <scheme val="none"/>
        </font>
      </dxf>
    </rfmt>
    <rcc rId="0" sId="1" dxf="1" numFmtId="4">
      <nc r="G34">
        <v>3515821.4662207402</v>
      </nc>
      <ndxf>
        <numFmt numFmtId="168" formatCode="#,##0.0"/>
        <protection locked="0"/>
      </ndxf>
    </rcc>
    <rfmt sheetId="1" sqref="G35" start="0" length="0">
      <dxf>
        <protection locked="0"/>
      </dxf>
    </rfmt>
    <rfmt sheetId="1" sqref="G36" start="0" length="0">
      <dxf>
        <protection locked="0"/>
      </dxf>
    </rfmt>
    <rfmt sheetId="1" sqref="G37" start="0" length="0">
      <dxf>
        <protection locked="0"/>
      </dxf>
    </rfmt>
    <rfmt sheetId="1" sqref="G38" start="0" length="0">
      <dxf>
        <protection locked="0"/>
      </dxf>
    </rfmt>
    <rfmt sheetId="1" sqref="G39" start="0" length="0">
      <dxf>
        <protection locked="0"/>
      </dxf>
    </rfmt>
    <rfmt sheetId="1" sqref="G40" start="0" length="0">
      <dxf>
        <protection locked="0"/>
      </dxf>
    </rfmt>
    <rcc rId="0" sId="1" dxf="1" numFmtId="4">
      <nc r="G41">
        <v>-1237118.3526301999</v>
      </nc>
      <ndxf>
        <numFmt numFmtId="168" formatCode="#,##0.0"/>
        <protection locked="0"/>
      </ndxf>
    </rcc>
    <rfmt sheetId="1" sqref="G42" start="0" length="0">
      <dxf>
        <protection locked="0"/>
      </dxf>
    </rfmt>
    <rfmt sheetId="1" sqref="G43" start="0" length="0">
      <dxf>
        <protection locked="0"/>
      </dxf>
    </rfmt>
    <rcc rId="0" sId="1" dxf="1" quotePrefix="1">
      <nc r="G44" t="inlineStr">
        <is>
          <t>Курсовая разница по средствам федерального бюджета</t>
        </is>
      </nc>
      <ndxf>
        <font>
          <b/>
          <sz val="14"/>
          <name val="Times New Roman"/>
          <scheme val="none"/>
        </font>
        <alignment horizontal="left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G45" t="inlineStr">
        <is>
          <t>Курсовая разница по средствам федерального бюджета (курсовая разница по средствам Фонда национального благосостояния)</t>
        </is>
      </nc>
      <ndxf>
        <font>
          <sz val="14"/>
          <name val="Times New Roman"/>
          <scheme val="none"/>
        </font>
        <alignment horizontal="left" vertical="top" wrapText="1" readingOrder="0"/>
        <border outline="0">
          <right style="thin">
            <color indexed="64"/>
          </right>
          <top style="thin">
            <color indexed="64"/>
          </top>
        </border>
      </ndxf>
    </rcc>
    <rfmt sheetId="1" sqref="G46" start="0" length="0">
      <dxf>
        <font>
          <b/>
          <sz val="12"/>
          <name val="Times New Roman"/>
          <scheme val="none"/>
        </font>
        <alignment horizontal="left" vertical="top" wrapText="1" readingOrder="0"/>
      </dxf>
    </rfmt>
    <rfmt sheetId="1" sqref="G47" start="0" length="0">
      <dxf>
        <font>
          <b/>
          <sz val="12"/>
          <name val="Times New Roman"/>
          <scheme val="none"/>
        </font>
        <alignment horizontal="left" vertical="top" wrapText="1" readingOrder="0"/>
      </dxf>
    </rfmt>
    <rfmt sheetId="1" sqref="G48" start="0" length="0">
      <dxf>
        <font>
          <sz val="12"/>
          <name val="Times New Roman"/>
          <scheme val="none"/>
        </font>
        <alignment horizontal="left" vertical="top" wrapText="1" readingOrder="0"/>
      </dxf>
    </rfmt>
    <rfmt sheetId="1" sqref="G49" start="0" length="0">
      <dxf>
        <font>
          <sz val="12"/>
          <name val="Times New Roman"/>
          <scheme val="none"/>
        </font>
        <alignment horizontal="left" vertical="top" wrapText="1" readingOrder="0"/>
      </dxf>
    </rfmt>
    <rfmt sheetId="1" sqref="G50" start="0" length="0">
      <dxf>
        <font>
          <sz val="12"/>
          <name val="Times New Roman"/>
          <scheme val="none"/>
        </font>
        <alignment horizontal="left" vertical="top" wrapText="1" readingOrder="0"/>
      </dxf>
    </rfmt>
    <rfmt sheetId="1" s="1" sqref="G51" start="0" length="0">
      <dxf>
        <font>
          <i/>
          <sz val="20"/>
          <color auto="1"/>
          <name val="Times New Roman"/>
          <scheme val="none"/>
        </font>
        <numFmt numFmtId="166" formatCode="_-* #,##0.00_р_._-;\-* #,##0.00_р_._-;_-* &quot;-&quot;??_р_._-;_-@_-"/>
        <protection locked="0"/>
      </dxf>
    </rfmt>
    <rcc rId="0" sId="1" dxf="1" numFmtId="4">
      <nc r="G52">
        <v>81636.746029420057</v>
      </nc>
      <ndxf>
        <font>
          <sz val="26"/>
          <name val="Times New Roman"/>
          <scheme val="none"/>
        </font>
        <numFmt numFmtId="168" formatCode="#,##0.0"/>
        <alignment horizontal="center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53">
        <v>1224965.3</v>
      </nc>
      <ndxf>
        <font>
          <i/>
          <sz val="20"/>
          <name val="Times New Roman"/>
          <scheme val="none"/>
        </font>
        <numFmt numFmtId="168" formatCode="#,##0.0"/>
        <protection locked="0"/>
      </ndxf>
    </rcc>
    <rfmt sheetId="1" sqref="G54" start="0" length="0">
      <dxf>
        <numFmt numFmtId="168" formatCode="#,##0.0"/>
      </dxf>
    </rfmt>
    <rcc rId="0" sId="1" dxf="1" numFmtId="4">
      <nc r="G55">
        <v>0</v>
      </nc>
      <ndxf>
        <font>
          <i/>
          <sz val="20"/>
          <name val="Times New Roman"/>
          <scheme val="none"/>
        </font>
        <numFmt numFmtId="168" formatCode="#,##0.0"/>
        <alignment horizontal="center" readingOrder="0"/>
        <protection locked="0"/>
      </ndxf>
    </rcc>
    <rcc rId="0" sId="1" s="1" dxf="1" numFmtId="4">
      <nc r="G56">
        <v>-3394473.9188000001</v>
      </nc>
      <ndxf>
        <font>
          <b/>
          <sz val="24"/>
          <color auto="1"/>
          <name val="Times New Roman"/>
          <scheme val="none"/>
        </font>
        <numFmt numFmtId="168" formatCode="#,##0.0"/>
        <alignment horizontal="center" readingOrder="0"/>
      </ndxf>
    </rcc>
    <rfmt sheetId="1" sqref="G57" start="0" length="0">
      <dxf>
        <font>
          <i/>
          <sz val="20"/>
          <name val="Times New Roman"/>
          <scheme val="none"/>
        </font>
      </dxf>
    </rfmt>
    <rcc rId="0" sId="1" dxf="1" numFmtId="4">
      <nc r="G58">
        <v>1835182.6737084202</v>
      </nc>
      <ndxf>
        <font>
          <b/>
          <i/>
          <sz val="20"/>
          <name val="Times New Roman"/>
          <scheme val="none"/>
        </font>
        <numFmt numFmtId="168" formatCode="#,##0.0"/>
      </ndxf>
    </rcc>
    <rcc rId="0" sId="1" dxf="1" numFmtId="4">
      <nc r="G59">
        <v>-4639.7937853700005</v>
      </nc>
      <ndxf>
        <numFmt numFmtId="168" formatCode="#,##0.0"/>
      </ndxf>
    </rcc>
    <rcc rId="0" sId="1" dxf="1" numFmtId="4">
      <nc r="G60">
        <v>3333139.7391627394</v>
      </nc>
      <ndxf>
        <numFmt numFmtId="168" formatCode="#,##0.0"/>
      </ndxf>
    </rcc>
    <rfmt sheetId="1" sqref="G61" start="0" length="0">
      <dxf>
        <numFmt numFmtId="168" formatCode="#,##0.0"/>
      </dxf>
    </rfmt>
    <rfmt sheetId="1" sqref="G64" start="0" length="0">
      <dxf>
        <font>
          <sz val="20"/>
          <color rgb="FFC00000"/>
          <name val="Times New Roman"/>
          <scheme val="none"/>
        </font>
      </dxf>
    </rfmt>
  </rrc>
  <rrc rId="491" sId="1" ref="G1:G1048576" action="deleteCol">
    <undo index="14" exp="area" ref3D="1" dr="$A$67:$XFD$67" dn="Z_8454F0CB_9FBA_4BFA_ABA8_65DCA69E306D_.wvu.Rows" sId="1"/>
    <undo index="12" exp="area" ref3D="1" dr="$A$48:$XFD$49" dn="Z_8454F0CB_9FBA_4BFA_ABA8_65DCA69E306D_.wvu.Rows" sId="1"/>
    <undo index="10" exp="area" ref3D="1" dr="$A$40:$XFD$40" dn="Z_8454F0CB_9FBA_4BFA_ABA8_65DCA69E306D_.wvu.Rows" sId="1"/>
    <undo index="8" exp="area" ref3D="1" dr="$A$37:$XFD$38" dn="Z_8454F0CB_9FBA_4BFA_ABA8_65DCA69E306D_.wvu.Rows" sId="1"/>
    <undo index="6" exp="area" ref3D="1" dr="$A$29:$XFD$29" dn="Z_8454F0CB_9FBA_4BFA_ABA8_65DCA69E306D_.wvu.Rows" sId="1"/>
    <undo index="4" exp="area" ref3D="1" dr="$A$23:$XFD$25" dn="Z_8454F0CB_9FBA_4BFA_ABA8_65DCA69E306D_.wvu.Rows" sId="1"/>
    <undo index="2" exp="area" ref3D="1" dr="$A$3:$XFD$3" dn="Z_8454F0CB_9FBA_4BFA_ABA8_65DCA69E306D_.wvu.Rows" sId="1"/>
    <undo index="1" exp="area" ref3D="1" dr="$A$1:$XFD$1" dn="Z_8454F0CB_9FBA_4BFA_ABA8_65DCA69E306D_.wvu.Rows" sId="1"/>
    <undo index="0" exp="area" ref3D="1" dr="$A$8:$XFD$9" dn="Z_8454F0CB_9FBA_4BFA_ABA8_65DCA69E306D_.wvu.PrintTitles" sId="1"/>
    <undo index="14" exp="area" ref3D="1" dr="$A$67:$XFD$67" dn="Z_36757D56_B5EC_4550_96CB_C44E9A6A4595_.wvu.Rows" sId="1"/>
    <undo index="12" exp="area" ref3D="1" dr="$A$48:$XFD$49" dn="Z_36757D56_B5EC_4550_96CB_C44E9A6A4595_.wvu.Rows" sId="1"/>
    <undo index="10" exp="area" ref3D="1" dr="$A$40:$XFD$40" dn="Z_36757D56_B5EC_4550_96CB_C44E9A6A4595_.wvu.Rows" sId="1"/>
    <undo index="8" exp="area" ref3D="1" dr="$A$37:$XFD$38" dn="Z_36757D56_B5EC_4550_96CB_C44E9A6A4595_.wvu.Rows" sId="1"/>
    <undo index="6" exp="area" ref3D="1" dr="$A$29:$XFD$29" dn="Z_36757D56_B5EC_4550_96CB_C44E9A6A4595_.wvu.Rows" sId="1"/>
    <undo index="4" exp="area" ref3D="1" dr="$A$23:$XFD$25" dn="Z_36757D56_B5EC_4550_96CB_C44E9A6A4595_.wvu.Rows" sId="1"/>
    <undo index="2" exp="area" ref3D="1" dr="$A$3:$XFD$3" dn="Z_36757D56_B5EC_4550_96CB_C44E9A6A4595_.wvu.Rows" sId="1"/>
    <undo index="1" exp="area" ref3D="1" dr="$A$1:$XFD$1" dn="Z_36757D56_B5EC_4550_96CB_C44E9A6A4595_.wvu.Rows" sId="1"/>
    <undo index="0" exp="area" ref3D="1" dr="$A$8:$XFD$9" dn="Z_36757D56_B5EC_4550_96CB_C44E9A6A4595_.wvu.PrintTitles" sId="1"/>
    <undo index="0" exp="area" ref3D="1" dr="$A$8:$XFD$9" dn="Заголовки_для_печати" sId="1"/>
    <undo index="14" exp="area" ref3D="1" dr="$A$67:$XFD$67" dn="Z_508E9E74_D024_4046_A85D_EFD7721B4B97_.wvu.Rows" sId="1"/>
    <undo index="12" exp="area" ref3D="1" dr="$A$48:$XFD$49" dn="Z_508E9E74_D024_4046_A85D_EFD7721B4B97_.wvu.Rows" sId="1"/>
    <undo index="10" exp="area" ref3D="1" dr="$A$40:$XFD$40" dn="Z_508E9E74_D024_4046_A85D_EFD7721B4B97_.wvu.Rows" sId="1"/>
    <undo index="8" exp="area" ref3D="1" dr="$A$37:$XFD$38" dn="Z_508E9E74_D024_4046_A85D_EFD7721B4B97_.wvu.Rows" sId="1"/>
    <undo index="6" exp="area" ref3D="1" dr="$A$29:$XFD$29" dn="Z_508E9E74_D024_4046_A85D_EFD7721B4B97_.wvu.Rows" sId="1"/>
    <undo index="4" exp="area" ref3D="1" dr="$A$23:$XFD$25" dn="Z_508E9E74_D024_4046_A85D_EFD7721B4B97_.wvu.Rows" sId="1"/>
    <undo index="2" exp="area" ref3D="1" dr="$A$3:$XFD$3" dn="Z_508E9E74_D024_4046_A85D_EFD7721B4B97_.wvu.Rows" sId="1"/>
    <undo index="1" exp="area" ref3D="1" dr="$A$1:$XFD$1" dn="Z_508E9E74_D024_4046_A85D_EFD7721B4B97_.wvu.Rows" sId="1"/>
    <undo index="0" exp="area" ref3D="1" dr="$A$8:$XFD$9" dn="Z_508E9E74_D024_4046_A85D_EFD7721B4B97_.wvu.PrintTitles" sId="1"/>
    <undo index="0" exp="area" ref3D="1" dr="$A$8:$XFD$9" dn="Z_0049FB14_FD07_453F_846F_348D2B267D20_.wvu.PrintTitles" sId="1"/>
    <undo index="10" exp="area" ref3D="1" dr="$A$67:$XFD$67" dn="Z_0049FB14_FD07_453F_846F_348D2B267D20_.wvu.Rows" sId="1"/>
    <undo index="6" exp="area" ref3D="1" dr="$A$40:$XFD$40" dn="Z_0049FB14_FD07_453F_846F_348D2B267D20_.wvu.Rows" sId="1"/>
    <undo index="4" exp="area" ref3D="1" dr="$A$37:$XFD$38" dn="Z_0049FB14_FD07_453F_846F_348D2B267D20_.wvu.Rows" sId="1"/>
    <undo index="2" exp="area" ref3D="1" dr="$A$23:$XFD$25" dn="Z_0049FB14_FD07_453F_846F_348D2B267D20_.wvu.Rows" sId="1"/>
    <undo index="1" exp="area" ref3D="1" dr="$A$1:$XFD$2" dn="Z_0049FB14_FD07_453F_846F_348D2B267D20_.wvu.Rows" sId="1"/>
    <rfmt sheetId="1" xfDxf="1" sqref="G1:G1048576" start="0" length="0">
      <dxf>
        <font>
          <sz val="20"/>
          <name val="Times New Roman"/>
          <scheme val="none"/>
        </font>
        <alignment vertical="center" readingOrder="0"/>
      </dxf>
    </rfmt>
    <rfmt sheetId="1" sqref="G9" start="0" length="0">
      <dxf>
        <font>
          <b/>
          <sz val="20"/>
          <name val="Times New Roman"/>
          <scheme val="none"/>
        </font>
      </dxf>
    </rfmt>
    <rfmt sheetId="1" s="1" sqref="G10" start="0" length="0">
      <dxf>
        <font>
          <b/>
          <sz val="20"/>
          <color auto="1"/>
          <name val="Times New Roman"/>
          <scheme val="none"/>
        </font>
        <numFmt numFmtId="169" formatCode="_-* #,##0.0_р_._-;\-* #,##0.0_р_._-;_-* &quot;-&quot;??_р_._-;_-@_-"/>
        <alignment horizontal="center" readingOrder="0"/>
        <protection locked="0"/>
      </dxf>
    </rfmt>
    <rfmt sheetId="1" sqref="G11" start="0" length="0">
      <dxf>
        <font>
          <b/>
          <sz val="20"/>
          <name val="Times New Roman"/>
          <scheme val="none"/>
        </font>
        <numFmt numFmtId="168" formatCode="#,##0.0"/>
        <protection locked="0"/>
      </dxf>
    </rfmt>
    <rfmt sheetId="1" sqref="G12" start="0" length="0">
      <dxf>
        <font>
          <b/>
          <sz val="20"/>
          <name val="Times New Roman"/>
          <scheme val="none"/>
        </font>
        <numFmt numFmtId="168" formatCode="#,##0.0"/>
      </dxf>
    </rfmt>
    <rfmt sheetId="1" sqref="G13" start="0" length="0">
      <dxf>
        <font>
          <b/>
          <sz val="20"/>
          <name val="Times New Roman"/>
          <scheme val="none"/>
        </font>
        <numFmt numFmtId="168" formatCode="#,##0.0"/>
        <protection locked="0"/>
      </dxf>
    </rfmt>
    <rfmt sheetId="1" s="1" sqref="G14" start="0" length="0">
      <dxf>
        <font>
          <b/>
          <sz val="20"/>
          <color auto="1"/>
          <name val="Times New Roman"/>
          <scheme val="none"/>
        </font>
        <numFmt numFmtId="169" formatCode="_-* #,##0.0_р_._-;\-* #,##0.0_р_._-;_-* &quot;-&quot;??_р_._-;_-@_-"/>
        <protection locked="0"/>
      </dxf>
    </rfmt>
    <rfmt sheetId="1" s="1" sqref="G15" start="0" length="0">
      <dxf>
        <font>
          <b/>
          <sz val="20"/>
          <color auto="1"/>
          <name val="Times New Roman"/>
          <scheme val="none"/>
        </font>
        <numFmt numFmtId="169" formatCode="_-* #,##0.0_р_._-;\-* #,##0.0_р_._-;_-* &quot;-&quot;??_р_._-;_-@_-"/>
        <protection locked="0"/>
      </dxf>
    </rfmt>
    <rfmt sheetId="1" sqref="G16" start="0" length="0">
      <dxf>
        <font>
          <b/>
          <sz val="20"/>
          <name val="Times New Roman"/>
          <scheme val="none"/>
        </font>
      </dxf>
    </rfmt>
    <rcc rId="0" sId="1" s="1" dxf="1" numFmtId="4">
      <nc r="G17">
        <v>0</v>
      </nc>
      <ndxf>
        <font>
          <b/>
          <sz val="24"/>
          <color auto="1"/>
          <name val="Times New Roman"/>
          <scheme val="none"/>
        </font>
        <numFmt numFmtId="168" formatCode="#,##0.0"/>
        <alignment horizontal="center" readingOrder="0"/>
      </ndxf>
    </rcc>
    <rcc rId="0" sId="1" s="1" dxf="1" numFmtId="4">
      <nc r="G18">
        <v>-260838.71282411995</v>
      </nc>
      <ndxf>
        <font>
          <b/>
          <sz val="24"/>
          <color auto="1"/>
          <name val="Times New Roman"/>
          <scheme val="none"/>
        </font>
        <numFmt numFmtId="168" formatCode="#,##0.0"/>
        <alignment horizontal="center" readingOrder="0"/>
      </ndxf>
    </rcc>
    <rcc rId="0" sId="1" s="1" dxf="1" numFmtId="4">
      <nc r="G19">
        <v>1237118.3526301999</v>
      </nc>
      <ndxf>
        <font>
          <i/>
          <sz val="24"/>
          <color auto="1"/>
          <name val="Times New Roman"/>
          <scheme val="none"/>
        </font>
        <numFmt numFmtId="168" formatCode="#,##0.0"/>
        <alignment horizontal="center" readingOrder="0"/>
      </ndxf>
    </rcc>
    <rcc rId="0" sId="1" s="1" dxf="1" numFmtId="4">
      <nc r="G20">
        <v>0</v>
      </nc>
      <ndxf>
        <font>
          <b/>
          <sz val="24"/>
          <color auto="1"/>
          <name val="Times New Roman"/>
          <scheme val="none"/>
        </font>
        <numFmt numFmtId="168" formatCode="#,##0.0"/>
        <alignment horizontal="center" readingOrder="0"/>
        <protection locked="0"/>
      </ndxf>
    </rcc>
    <rfmt sheetId="1" sqref="G21" start="0" length="0">
      <dxf>
        <font>
          <i/>
          <sz val="20"/>
          <name val="Times New Roman"/>
          <scheme val="none"/>
        </font>
        <protection locked="0"/>
      </dxf>
    </rfmt>
    <rfmt sheetId="1" sqref="G22" start="0" length="0">
      <dxf>
        <font>
          <i/>
          <sz val="20"/>
          <name val="Times New Roman"/>
          <scheme val="none"/>
        </font>
        <protection locked="0"/>
      </dxf>
    </rfmt>
    <rfmt sheetId="1" sqref="G27" start="0" length="0">
      <dxf>
        <font>
          <i/>
          <sz val="20"/>
          <name val="Times New Roman"/>
          <scheme val="none"/>
        </font>
        <protection locked="0"/>
      </dxf>
    </rfmt>
    <rfmt sheetId="1" sqref="G28" start="0" length="0">
      <dxf>
        <font>
          <i/>
          <sz val="20"/>
          <name val="Times New Roman"/>
          <scheme val="none"/>
        </font>
        <protection locked="0"/>
      </dxf>
    </rfmt>
    <rfmt sheetId="1" sqref="G29" start="0" length="0">
      <dxf>
        <font>
          <i/>
          <sz val="20"/>
          <name val="Times New Roman"/>
          <scheme val="none"/>
        </font>
        <protection locked="0"/>
      </dxf>
    </rfmt>
    <rcc rId="0" sId="1" dxf="1" numFmtId="4">
      <nc r="G30">
        <v>1680638.7925123202</v>
      </nc>
      <ndxf>
        <numFmt numFmtId="168" formatCode="#,##0.0"/>
        <protection locked="0"/>
      </ndxf>
    </rcc>
    <rcc rId="0" sId="1" dxf="1" numFmtId="4">
      <nc r="G31">
        <v>1680638.7925123202</v>
      </nc>
      <ndxf>
        <numFmt numFmtId="168" formatCode="#,##0.0"/>
      </ndxf>
    </rcc>
    <rcc rId="0" sId="1" dxf="1" numFmtId="4">
      <nc r="G32">
        <v>0</v>
      </nc>
      <ndxf>
        <font>
          <i/>
          <sz val="20"/>
          <name val="Times New Roman"/>
          <scheme val="none"/>
        </font>
        <numFmt numFmtId="168" formatCode="#,##0.0"/>
        <protection locked="0"/>
      </ndxf>
    </rcc>
    <rfmt sheetId="1" sqref="G33" start="0" length="0">
      <dxf>
        <font>
          <i/>
          <sz val="20"/>
          <name val="Times New Roman"/>
          <scheme val="none"/>
        </font>
      </dxf>
    </rfmt>
    <rfmt sheetId="1" sqref="G34" start="0" length="0">
      <dxf>
        <protection locked="0"/>
      </dxf>
    </rfmt>
    <rfmt sheetId="1" sqref="G35" start="0" length="0">
      <dxf>
        <protection locked="0"/>
      </dxf>
    </rfmt>
    <rfmt sheetId="1" sqref="G36" start="0" length="0">
      <dxf>
        <protection locked="0"/>
      </dxf>
    </rfmt>
    <rfmt sheetId="1" sqref="G37" start="0" length="0">
      <dxf>
        <protection locked="0"/>
      </dxf>
    </rfmt>
    <rfmt sheetId="1" sqref="G38" start="0" length="0">
      <dxf>
        <protection locked="0"/>
      </dxf>
    </rfmt>
    <rfmt sheetId="1" sqref="G39" start="0" length="0">
      <dxf>
        <protection locked="0"/>
      </dxf>
    </rfmt>
    <rfmt sheetId="1" sqref="G40" start="0" length="0">
      <dxf>
        <protection locked="0"/>
      </dxf>
    </rfmt>
    <rcc rId="0" sId="1" dxf="1" numFmtId="4">
      <nc r="G41">
        <v>-1680638.7925123202</v>
      </nc>
      <ndxf>
        <numFmt numFmtId="168" formatCode="#,##0.0"/>
        <protection locked="0"/>
      </ndxf>
    </rcc>
    <rfmt sheetId="1" sqref="G42" start="0" length="0">
      <dxf>
        <protection locked="0"/>
      </dxf>
    </rfmt>
    <rfmt sheetId="1" sqref="G43" start="0" length="0">
      <dxf>
        <protection locked="0"/>
      </dxf>
    </rfmt>
    <rcc rId="0" sId="1" dxf="1" quotePrefix="1">
      <nc r="G44" t="inlineStr">
        <is>
          <t>01060300010000171</t>
        </is>
      </nc>
      <ndxf>
        <font>
          <b/>
          <sz val="14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G45" t="inlineStr">
        <is>
          <t>01060300010002171</t>
        </is>
      </nc>
      <ndxf>
        <font>
          <sz val="14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G46" start="0" length="0">
      <dxf>
        <font>
          <b/>
          <sz val="12"/>
          <name val="Times New Roman"/>
          <scheme val="none"/>
        </font>
        <alignment horizontal="center" vertical="top" readingOrder="0"/>
      </dxf>
    </rfmt>
    <rfmt sheetId="1" sqref="G47" start="0" length="0">
      <dxf>
        <font>
          <b/>
          <sz val="12"/>
          <name val="Times New Roman"/>
          <scheme val="none"/>
        </font>
        <alignment horizontal="center" vertical="top" readingOrder="0"/>
      </dxf>
    </rfmt>
    <rfmt sheetId="1" sqref="G48" start="0" length="0">
      <dxf>
        <font>
          <sz val="12"/>
          <name val="Times New Roman"/>
          <scheme val="none"/>
        </font>
        <alignment horizontal="center" vertical="top" readingOrder="0"/>
      </dxf>
    </rfmt>
    <rfmt sheetId="1" sqref="G49" start="0" length="0">
      <dxf>
        <font>
          <sz val="12"/>
          <name val="Times New Roman"/>
          <scheme val="none"/>
        </font>
        <alignment horizontal="center" vertical="top" readingOrder="0"/>
      </dxf>
    </rfmt>
    <rfmt sheetId="1" sqref="G50" start="0" length="0">
      <dxf>
        <font>
          <sz val="12"/>
          <name val="Times New Roman"/>
          <scheme val="none"/>
        </font>
        <alignment horizontal="center" vertical="top" readingOrder="0"/>
      </dxf>
    </rfmt>
    <rfmt sheetId="1" s="1" sqref="G51" start="0" length="0">
      <dxf>
        <font>
          <i/>
          <sz val="20"/>
          <color auto="1"/>
          <name val="Times New Roman"/>
          <scheme val="none"/>
        </font>
        <numFmt numFmtId="2" formatCode="0.00"/>
        <protection locked="0"/>
      </dxf>
    </rfmt>
    <rfmt sheetId="1" sqref="G52" start="0" length="0">
      <dxf>
        <font>
          <i/>
          <sz val="20"/>
          <name val="Times New Roman"/>
          <scheme val="none"/>
        </font>
        <protection locked="0"/>
      </dxf>
    </rfmt>
    <rfmt sheetId="1" sqref="G53" start="0" length="0">
      <dxf>
        <font>
          <i/>
          <sz val="20"/>
          <name val="Times New Roman"/>
          <scheme val="none"/>
        </font>
        <numFmt numFmtId="168" formatCode="#,##0.0"/>
        <protection locked="0"/>
      </dxf>
    </rfmt>
    <rcc rId="0" sId="1" dxf="1" numFmtId="4">
      <nc r="G55">
        <v>-1497957.065454321</v>
      </nc>
      <ndxf>
        <font>
          <i/>
          <sz val="20"/>
          <name val="Times New Roman"/>
          <scheme val="none"/>
        </font>
        <numFmt numFmtId="168" formatCode="#,##0.0"/>
        <alignment horizontal="center" readingOrder="0"/>
        <protection locked="0"/>
      </ndxf>
    </rcc>
    <rcc rId="0" sId="1" s="1" dxf="1" numFmtId="4">
      <nc r="G56">
        <v>0</v>
      </nc>
      <ndxf>
        <font>
          <b/>
          <sz val="24"/>
          <color auto="1"/>
          <name val="Times New Roman"/>
          <scheme val="none"/>
        </font>
        <numFmt numFmtId="168" formatCode="#,##0.0"/>
        <alignment horizontal="center" readingOrder="0"/>
      </ndxf>
    </rcc>
    <rfmt sheetId="1" sqref="G57" start="0" length="0">
      <dxf>
        <font>
          <i/>
          <sz val="20"/>
          <name val="Times New Roman"/>
          <scheme val="none"/>
        </font>
      </dxf>
    </rfmt>
    <rcc rId="0" sId="1" dxf="1" numFmtId="4">
      <nc r="G58">
        <v>3333139.7391627394</v>
      </nc>
      <ndxf>
        <font>
          <b/>
          <i/>
          <sz val="20"/>
          <name val="Times New Roman"/>
          <scheme val="none"/>
        </font>
        <numFmt numFmtId="168" formatCode="#,##0.0"/>
      </ndxf>
    </rcc>
    <rcc rId="0" sId="1" dxf="1" numFmtId="4">
      <nc r="G59">
        <v>-1924.2937853700005</v>
      </nc>
      <ndxf>
        <numFmt numFmtId="168" formatCode="#,##0.0"/>
      </ndxf>
    </rcc>
    <rfmt sheetId="1" sqref="G60" start="0" length="0">
      <dxf>
        <numFmt numFmtId="168" formatCode="#,##0.0"/>
      </dxf>
    </rfmt>
    <rfmt sheetId="1" sqref="G61" start="0" length="0">
      <dxf>
        <numFmt numFmtId="168" formatCode="#,##0.0"/>
      </dxf>
    </rfmt>
    <rfmt sheetId="1" sqref="G62" start="0" length="0">
      <dxf>
        <numFmt numFmtId="168" formatCode="#,##0.0"/>
      </dxf>
    </rfmt>
    <rfmt sheetId="1" sqref="G64" start="0" length="0">
      <dxf>
        <font>
          <sz val="20"/>
          <color rgb="FFC00000"/>
          <name val="Times New Roman"/>
          <scheme val="none"/>
        </font>
      </dxf>
    </rfmt>
  </rrc>
  <rrc rId="492" sId="1" ref="G1:G1048576" action="deleteCol">
    <undo index="14" exp="area" ref3D="1" dr="$A$67:$XFD$67" dn="Z_8454F0CB_9FBA_4BFA_ABA8_65DCA69E306D_.wvu.Rows" sId="1"/>
    <undo index="12" exp="area" ref3D="1" dr="$A$48:$XFD$49" dn="Z_8454F0CB_9FBA_4BFA_ABA8_65DCA69E306D_.wvu.Rows" sId="1"/>
    <undo index="10" exp="area" ref3D="1" dr="$A$40:$XFD$40" dn="Z_8454F0CB_9FBA_4BFA_ABA8_65DCA69E306D_.wvu.Rows" sId="1"/>
    <undo index="8" exp="area" ref3D="1" dr="$A$37:$XFD$38" dn="Z_8454F0CB_9FBA_4BFA_ABA8_65DCA69E306D_.wvu.Rows" sId="1"/>
    <undo index="6" exp="area" ref3D="1" dr="$A$29:$XFD$29" dn="Z_8454F0CB_9FBA_4BFA_ABA8_65DCA69E306D_.wvu.Rows" sId="1"/>
    <undo index="4" exp="area" ref3D="1" dr="$A$23:$XFD$25" dn="Z_8454F0CB_9FBA_4BFA_ABA8_65DCA69E306D_.wvu.Rows" sId="1"/>
    <undo index="2" exp="area" ref3D="1" dr="$A$3:$XFD$3" dn="Z_8454F0CB_9FBA_4BFA_ABA8_65DCA69E306D_.wvu.Rows" sId="1"/>
    <undo index="1" exp="area" ref3D="1" dr="$A$1:$XFD$1" dn="Z_8454F0CB_9FBA_4BFA_ABA8_65DCA69E306D_.wvu.Rows" sId="1"/>
    <undo index="0" exp="area" ref3D="1" dr="$A$8:$XFD$9" dn="Z_8454F0CB_9FBA_4BFA_ABA8_65DCA69E306D_.wvu.PrintTitles" sId="1"/>
    <undo index="14" exp="area" ref3D="1" dr="$A$67:$XFD$67" dn="Z_36757D56_B5EC_4550_96CB_C44E9A6A4595_.wvu.Rows" sId="1"/>
    <undo index="12" exp="area" ref3D="1" dr="$A$48:$XFD$49" dn="Z_36757D56_B5EC_4550_96CB_C44E9A6A4595_.wvu.Rows" sId="1"/>
    <undo index="10" exp="area" ref3D="1" dr="$A$40:$XFD$40" dn="Z_36757D56_B5EC_4550_96CB_C44E9A6A4595_.wvu.Rows" sId="1"/>
    <undo index="8" exp="area" ref3D="1" dr="$A$37:$XFD$38" dn="Z_36757D56_B5EC_4550_96CB_C44E9A6A4595_.wvu.Rows" sId="1"/>
    <undo index="6" exp="area" ref3D="1" dr="$A$29:$XFD$29" dn="Z_36757D56_B5EC_4550_96CB_C44E9A6A4595_.wvu.Rows" sId="1"/>
    <undo index="4" exp="area" ref3D="1" dr="$A$23:$XFD$25" dn="Z_36757D56_B5EC_4550_96CB_C44E9A6A4595_.wvu.Rows" sId="1"/>
    <undo index="2" exp="area" ref3D="1" dr="$A$3:$XFD$3" dn="Z_36757D56_B5EC_4550_96CB_C44E9A6A4595_.wvu.Rows" sId="1"/>
    <undo index="1" exp="area" ref3D="1" dr="$A$1:$XFD$1" dn="Z_36757D56_B5EC_4550_96CB_C44E9A6A4595_.wvu.Rows" sId="1"/>
    <undo index="0" exp="area" ref3D="1" dr="$A$8:$XFD$9" dn="Z_36757D56_B5EC_4550_96CB_C44E9A6A4595_.wvu.PrintTitles" sId="1"/>
    <undo index="0" exp="area" ref3D="1" dr="$A$8:$XFD$9" dn="Заголовки_для_печати" sId="1"/>
    <undo index="14" exp="area" ref3D="1" dr="$A$67:$XFD$67" dn="Z_508E9E74_D024_4046_A85D_EFD7721B4B97_.wvu.Rows" sId="1"/>
    <undo index="12" exp="area" ref3D="1" dr="$A$48:$XFD$49" dn="Z_508E9E74_D024_4046_A85D_EFD7721B4B97_.wvu.Rows" sId="1"/>
    <undo index="10" exp="area" ref3D="1" dr="$A$40:$XFD$40" dn="Z_508E9E74_D024_4046_A85D_EFD7721B4B97_.wvu.Rows" sId="1"/>
    <undo index="8" exp="area" ref3D="1" dr="$A$37:$XFD$38" dn="Z_508E9E74_D024_4046_A85D_EFD7721B4B97_.wvu.Rows" sId="1"/>
    <undo index="6" exp="area" ref3D="1" dr="$A$29:$XFD$29" dn="Z_508E9E74_D024_4046_A85D_EFD7721B4B97_.wvu.Rows" sId="1"/>
    <undo index="4" exp="area" ref3D="1" dr="$A$23:$XFD$25" dn="Z_508E9E74_D024_4046_A85D_EFD7721B4B97_.wvu.Rows" sId="1"/>
    <undo index="2" exp="area" ref3D="1" dr="$A$3:$XFD$3" dn="Z_508E9E74_D024_4046_A85D_EFD7721B4B97_.wvu.Rows" sId="1"/>
    <undo index="1" exp="area" ref3D="1" dr="$A$1:$XFD$1" dn="Z_508E9E74_D024_4046_A85D_EFD7721B4B97_.wvu.Rows" sId="1"/>
    <undo index="0" exp="area" ref3D="1" dr="$A$8:$XFD$9" dn="Z_508E9E74_D024_4046_A85D_EFD7721B4B97_.wvu.PrintTitles" sId="1"/>
    <undo index="0" exp="area" ref3D="1" dr="$A$8:$XFD$9" dn="Z_0049FB14_FD07_453F_846F_348D2B267D20_.wvu.PrintTitles" sId="1"/>
    <undo index="10" exp="area" ref3D="1" dr="$A$67:$XFD$67" dn="Z_0049FB14_FD07_453F_846F_348D2B267D20_.wvu.Rows" sId="1"/>
    <undo index="6" exp="area" ref3D="1" dr="$A$40:$XFD$40" dn="Z_0049FB14_FD07_453F_846F_348D2B267D20_.wvu.Rows" sId="1"/>
    <undo index="4" exp="area" ref3D="1" dr="$A$37:$XFD$38" dn="Z_0049FB14_FD07_453F_846F_348D2B267D20_.wvu.Rows" sId="1"/>
    <undo index="2" exp="area" ref3D="1" dr="$A$23:$XFD$25" dn="Z_0049FB14_FD07_453F_846F_348D2B267D20_.wvu.Rows" sId="1"/>
    <undo index="1" exp="area" ref3D="1" dr="$A$1:$XFD$2" dn="Z_0049FB14_FD07_453F_846F_348D2B267D20_.wvu.Rows" sId="1"/>
    <rfmt sheetId="1" xfDxf="1" sqref="G1:G1048576" start="0" length="0">
      <dxf>
        <font>
          <sz val="20"/>
          <name val="Times New Roman"/>
          <scheme val="none"/>
        </font>
        <alignment vertical="center" readingOrder="0"/>
      </dxf>
    </rfmt>
    <rfmt sheetId="1" sqref="G9" start="0" length="0">
      <dxf>
        <font>
          <b/>
          <sz val="20"/>
          <name val="Times New Roman"/>
          <scheme val="none"/>
        </font>
      </dxf>
    </rfmt>
    <rcc rId="0" sId="1" s="1" dxf="1" numFmtId="4">
      <nc r="G10">
        <v>25021905.1457</v>
      </nc>
      <ndxf>
        <font>
          <b/>
          <sz val="26"/>
          <color auto="1"/>
          <name val="Times New Roman Cyr"/>
          <scheme val="none"/>
        </font>
        <numFmt numFmtId="168" formatCode="#,##0.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 numFmtId="4">
      <nc r="G11">
        <v>9542624.8241000008</v>
      </nc>
      <ndxf>
        <font>
          <b/>
          <sz val="26"/>
          <color auto="1"/>
          <name val="Times New Roman Cyr"/>
          <scheme val="none"/>
        </font>
        <numFmt numFmtId="168" formatCode="#,##0.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2">
        <v>15479280.321599999</v>
      </nc>
      <ndxf>
        <font>
          <b/>
          <sz val="26"/>
          <name val="Times New Roman Cyr"/>
          <scheme val="none"/>
        </font>
        <numFmt numFmtId="168" formatCode="#,##0.0"/>
        <border outline="0">
          <right style="medium">
            <color indexed="64"/>
          </right>
          <bottom style="thin">
            <color indexed="64"/>
          </bottom>
        </border>
      </ndxf>
    </rcc>
    <rcc rId="0" sId="1" s="1" dxf="1" numFmtId="4">
      <nc r="G13">
        <v>23694227.4857</v>
      </nc>
      <ndxf>
        <font>
          <b/>
          <sz val="26"/>
          <color auto="1"/>
          <name val="Times New Roman Cyr"/>
          <scheme val="none"/>
        </font>
        <numFmt numFmtId="168" formatCode="#,##0.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4">
        <v>1403356.7013000001</v>
      </nc>
      <ndxf>
        <font>
          <b/>
          <sz val="26"/>
          <color auto="1"/>
          <name val="Times New Roman Cyr"/>
          <scheme val="none"/>
        </font>
        <numFmt numFmtId="168" formatCode="#,##0.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5">
        <v>22290870.784400001</v>
      </nc>
      <ndxf>
        <font>
          <b/>
          <sz val="26"/>
          <color auto="1"/>
          <name val="Times New Roman Cyr"/>
          <scheme val="none"/>
        </font>
        <numFmt numFmtId="168" formatCode="#,##0.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1327677.6600000001</v>
      </nc>
      <ndxf>
        <font>
          <b/>
          <sz val="26"/>
          <name val="Times New Roman Cyr"/>
          <scheme val="none"/>
        </font>
        <numFmt numFmtId="168" formatCode="#,##0.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7">
        <v>-1327677.6600000001</v>
      </nc>
      <ndxf>
        <font>
          <b/>
          <sz val="26"/>
          <color auto="1"/>
          <name val="Times New Roman Cyr"/>
          <scheme val="none"/>
        </font>
        <numFmt numFmtId="168" formatCode="#,##0.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8">
        <v>-1307604.5733118001</v>
      </nc>
      <ndxf>
        <font>
          <b/>
          <sz val="26"/>
          <color auto="1"/>
          <name val="Times New Roman Cyr"/>
          <scheme val="none"/>
        </font>
        <numFmt numFmtId="168" formatCode="#,##0.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G19" start="0" length="0">
      <dxf>
        <font>
          <sz val="26"/>
          <color auto="1"/>
          <name val="Times New Roman Cyr"/>
          <scheme val="none"/>
        </font>
        <numFmt numFmtId="168" formatCode="#,##0.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G20">
        <v>16384976.061729388</v>
      </nc>
      <ndxf>
        <font>
          <sz val="26"/>
          <color auto="1"/>
          <name val="Times New Roman Cyr"/>
          <scheme val="none"/>
        </font>
        <numFmt numFmtId="168" formatCode="#,##0.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1">
        <v>-20073.086688200001</v>
      </nc>
      <ndxf>
        <font>
          <b/>
          <sz val="26"/>
          <color auto="1"/>
          <name val="Times New Roman Cyr"/>
          <scheme val="none"/>
        </font>
        <numFmt numFmtId="168" formatCode="#,##0.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2">
        <v>2731034.3612999991</v>
      </nc>
      <ndxf>
        <font>
          <b/>
          <sz val="26"/>
          <name val="Times New Roman Cyr"/>
          <scheme val="none"/>
        </font>
        <numFmt numFmtId="168" formatCode="#,##0.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3">
        <v>133328000</v>
      </nc>
      <ndxf>
        <font>
          <b/>
          <sz val="26"/>
          <color auto="1"/>
          <name val="Times New Roman Cyr"/>
          <scheme val="none"/>
        </font>
        <numFmt numFmtId="168" formatCode="#,##0.0"/>
        <alignment horizontal="right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4">
        <v>0.99579807692307709</v>
      </nc>
      <ndxf>
        <font>
          <sz val="26"/>
          <color auto="1"/>
          <name val="Times New Roman Cyr"/>
          <scheme val="none"/>
        </font>
        <numFmt numFmtId="168" formatCode="#,##0.0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5">
        <v>2.0483577052832107</v>
      </nc>
      <ndxf>
        <font>
          <sz val="26"/>
          <color auto="1"/>
          <name val="Times New Roman Cyr"/>
          <scheme val="none"/>
        </font>
        <numFmt numFmtId="168" formatCode="#,##0.0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qref="G26" start="0" length="0">
      <dxf>
        <font>
          <i/>
          <sz val="20"/>
          <name val="Times New Roman"/>
          <scheme val="none"/>
        </font>
        <protection locked="0"/>
      </dxf>
    </rfmt>
    <rfmt sheetId="1" sqref="G27" start="0" length="0">
      <dxf>
        <font>
          <i/>
          <sz val="20"/>
          <name val="Times New Roman"/>
          <scheme val="none"/>
        </font>
        <protection locked="0"/>
      </dxf>
    </rfmt>
    <rfmt sheetId="1" sqref="G28" start="0" length="0">
      <dxf>
        <protection locked="0"/>
      </dxf>
    </rfmt>
    <rfmt sheetId="1" sqref="G29" start="0" length="0">
      <dxf>
        <protection locked="0"/>
      </dxf>
    </rfmt>
    <rcc rId="0" sId="1" dxf="1" numFmtId="4">
      <nc r="G31">
        <v>1680638.7925123202</v>
      </nc>
      <ndxf>
        <font>
          <i/>
          <sz val="20"/>
          <name val="Times New Roman"/>
          <scheme val="none"/>
        </font>
        <numFmt numFmtId="168" formatCode="#,##0.0"/>
        <protection locked="0"/>
      </ndxf>
    </rcc>
    <rfmt sheetId="1" sqref="G32" start="0" length="0">
      <dxf>
        <font>
          <i/>
          <sz val="20"/>
          <name val="Times New Roman"/>
          <scheme val="none"/>
        </font>
      </dxf>
    </rfmt>
    <rfmt sheetId="1" sqref="G33" start="0" length="0">
      <dxf>
        <protection locked="0"/>
      </dxf>
    </rfmt>
    <rfmt sheetId="1" sqref="G34" start="0" length="0">
      <dxf>
        <protection locked="0"/>
      </dxf>
    </rfmt>
    <rfmt sheetId="1" sqref="G35" start="0" length="0">
      <dxf>
        <protection locked="0"/>
      </dxf>
    </rfmt>
    <rfmt sheetId="1" sqref="G36" start="0" length="0">
      <dxf>
        <protection locked="0"/>
      </dxf>
    </rfmt>
    <rfmt sheetId="1" sqref="G37" start="0" length="0">
      <dxf>
        <protection locked="0"/>
      </dxf>
    </rfmt>
    <rfmt sheetId="1" sqref="G38" start="0" length="0">
      <dxf>
        <protection locked="0"/>
      </dxf>
    </rfmt>
    <rfmt sheetId="1" sqref="G39" start="0" length="0">
      <dxf>
        <protection locked="0"/>
      </dxf>
    </rfmt>
    <rfmt sheetId="1" sqref="G40" start="0" length="0">
      <dxf>
        <protection locked="0"/>
      </dxf>
    </rfmt>
    <rfmt sheetId="1" sqref="G41" start="0" length="0">
      <dxf>
        <protection locked="0"/>
      </dxf>
    </rfmt>
    <rfmt sheetId="1" sqref="G42" start="0" length="0">
      <dxf>
        <font>
          <i/>
          <sz val="20"/>
          <name val="Times New Roman"/>
          <scheme val="none"/>
        </font>
        <protection locked="0"/>
      </dxf>
    </rfmt>
    <rfmt sheetId="1" sqref="G43" start="0" length="0">
      <dxf>
        <font>
          <i/>
          <sz val="20"/>
          <name val="Times New Roman"/>
          <scheme val="none"/>
        </font>
        <protection locked="0"/>
      </dxf>
    </rfmt>
    <rcc rId="0" sId="1" dxf="1" numFmtId="4">
      <nc r="G44">
        <v>1677005.6697066999</v>
      </nc>
      <ndxf>
        <font>
          <b/>
          <sz val="14"/>
          <name val="Times New Roman"/>
          <scheme val="none"/>
        </font>
        <numFmt numFmtId="4" formatCode="#,##0.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5">
        <v>1143328.55397058</v>
      </nc>
      <ndxf>
        <font>
          <sz val="14"/>
          <name val="Times New Roman"/>
          <scheme val="none"/>
        </font>
        <numFmt numFmtId="4" formatCode="#,##0.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4">
      <nc r="G46">
        <v>514860.41980715003</v>
      </nc>
      <ndxf>
        <font>
          <sz val="20"/>
          <name val="Times New Roman"/>
          <scheme val="none"/>
        </font>
        <numFmt numFmtId="4" formatCode="#,##0.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7">
        <v>18816.695928969999</v>
      </nc>
      <ndxf>
        <font>
          <sz val="20"/>
          <name val="Times New Roman"/>
          <scheme val="none"/>
        </font>
        <numFmt numFmtId="4" formatCode="#,##0.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8" start="0" length="0">
      <dxf>
        <font>
          <sz val="12"/>
          <name val="Times New Roman"/>
          <scheme val="none"/>
        </font>
        <numFmt numFmtId="4" formatCode="#,##0.00"/>
        <alignment horizontal="right" vertical="top" wrapText="1" readingOrder="0"/>
      </dxf>
    </rfmt>
    <rfmt sheetId="1" sqref="G49" start="0" length="0">
      <dxf>
        <font>
          <sz val="12"/>
          <name val="Times New Roman"/>
          <scheme val="none"/>
        </font>
        <numFmt numFmtId="4" formatCode="#,##0.00"/>
        <alignment horizontal="right" vertical="top" wrapText="1" readingOrder="0"/>
      </dxf>
    </rfmt>
    <rfmt sheetId="1" sqref="G50" start="0" length="0">
      <dxf>
        <font>
          <sz val="12"/>
          <name val="Times New Roman"/>
          <scheme val="none"/>
        </font>
        <numFmt numFmtId="4" formatCode="#,##0.00"/>
        <alignment horizontal="right" vertical="top" wrapText="1" readingOrder="0"/>
      </dxf>
    </rfmt>
    <rfmt sheetId="1" sqref="G51" start="0" length="0">
      <dxf>
        <font>
          <i/>
          <sz val="20"/>
          <name val="Times New Roman"/>
          <scheme val="none"/>
        </font>
        <protection locked="0"/>
      </dxf>
    </rfmt>
    <rfmt sheetId="1" sqref="G52" start="0" length="0">
      <dxf>
        <font>
          <i/>
          <sz val="20"/>
          <name val="Times New Roman"/>
          <scheme val="none"/>
        </font>
        <protection locked="0"/>
      </dxf>
    </rfmt>
    <rcc rId="0" sId="1" dxf="1" numFmtId="4">
      <nc r="G53">
        <v>438918.38505943998</v>
      </nc>
      <ndxf>
        <font>
          <sz val="20"/>
          <color rgb="FF0070C0"/>
          <name val="Times New Roman"/>
          <scheme val="none"/>
        </font>
        <numFmt numFmtId="168" formatCode="#,##0.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4">
        <v>-1364895.6171418298</v>
      </nc>
      <ndxf>
        <font>
          <b/>
          <sz val="20"/>
          <color rgb="FF0070C0"/>
          <name val="Times New Roman"/>
          <scheme val="none"/>
        </font>
        <numFmt numFmtId="168" formatCode="#,##0.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5">
        <v>15267257.471836209</v>
      </nc>
      <ndxf>
        <font>
          <i/>
          <sz val="20"/>
          <color rgb="FF0070C0"/>
          <name val="Times New Roman"/>
          <scheme val="none"/>
        </font>
        <numFmt numFmtId="168" formatCode="#,##0.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6">
        <v>16632153.088978039</v>
      </nc>
      <ndxf>
        <font>
          <i/>
          <sz val="20"/>
          <color rgb="FF0070C0"/>
          <name val="Times New Roman"/>
          <scheme val="none"/>
        </font>
        <numFmt numFmtId="168" formatCode="#,##0.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57" start="0" length="0">
      <dxf>
        <font>
          <b/>
          <i/>
          <sz val="20"/>
          <name val="Times New Roman"/>
          <scheme val="none"/>
        </font>
      </dxf>
    </rfmt>
    <rfmt sheetId="1" sqref="G58" start="0" length="0">
      <dxf>
        <font>
          <i/>
          <sz val="20"/>
          <name val="Times New Roman"/>
          <scheme val="none"/>
        </font>
        <protection locked="0"/>
      </dxf>
    </rfmt>
    <rfmt sheetId="1" sqref="G59" start="0" length="0">
      <dxf>
        <font>
          <i/>
          <sz val="20"/>
          <name val="Times New Roman"/>
          <scheme val="none"/>
        </font>
        <protection locked="0"/>
      </dxf>
    </rfmt>
    <rfmt sheetId="1" sqref="G60" start="0" length="0">
      <dxf>
        <font>
          <b/>
          <sz val="20"/>
          <name val="Times New Roman"/>
          <scheme val="none"/>
        </font>
      </dxf>
    </rfmt>
    <rfmt sheetId="1" sqref="G61" start="0" length="0">
      <dxf>
        <protection locked="0"/>
      </dxf>
    </rfmt>
    <rfmt sheetId="1" sqref="G62" start="0" length="0">
      <dxf>
        <protection locked="0"/>
      </dxf>
    </rfmt>
    <rfmt sheetId="1" sqref="G64" start="0" length="0">
      <dxf>
        <font>
          <sz val="20"/>
          <color rgb="FFC00000"/>
          <name val="Times New Roman"/>
          <scheme val="none"/>
        </font>
      </dxf>
    </rfmt>
  </rrc>
  <rrc rId="493" sId="1" ref="G1:G1048576" action="deleteCol">
    <undo index="0" exp="area" ref3D="1" dr="$A$9:$G$9" dn="Z_8454F0CB_9FBA_4BFA_ABA8_65DCA69E306D_.wvu.FilterData" sId="1"/>
    <undo index="14" exp="area" ref3D="1" dr="$A$67:$XFD$67" dn="Z_8454F0CB_9FBA_4BFA_ABA8_65DCA69E306D_.wvu.Rows" sId="1"/>
    <undo index="12" exp="area" ref3D="1" dr="$A$48:$XFD$49" dn="Z_8454F0CB_9FBA_4BFA_ABA8_65DCA69E306D_.wvu.Rows" sId="1"/>
    <undo index="10" exp="area" ref3D="1" dr="$A$40:$XFD$40" dn="Z_8454F0CB_9FBA_4BFA_ABA8_65DCA69E306D_.wvu.Rows" sId="1"/>
    <undo index="8" exp="area" ref3D="1" dr="$A$37:$XFD$38" dn="Z_8454F0CB_9FBA_4BFA_ABA8_65DCA69E306D_.wvu.Rows" sId="1"/>
    <undo index="6" exp="area" ref3D="1" dr="$A$29:$XFD$29" dn="Z_8454F0CB_9FBA_4BFA_ABA8_65DCA69E306D_.wvu.Rows" sId="1"/>
    <undo index="4" exp="area" ref3D="1" dr="$A$23:$XFD$25" dn="Z_8454F0CB_9FBA_4BFA_ABA8_65DCA69E306D_.wvu.Rows" sId="1"/>
    <undo index="2" exp="area" ref3D="1" dr="$A$3:$XFD$3" dn="Z_8454F0CB_9FBA_4BFA_ABA8_65DCA69E306D_.wvu.Rows" sId="1"/>
    <undo index="1" exp="area" ref3D="1" dr="$A$1:$XFD$1" dn="Z_8454F0CB_9FBA_4BFA_ABA8_65DCA69E306D_.wvu.Rows" sId="1"/>
    <undo index="0" exp="area" ref3D="1" dr="$A$8:$XFD$9" dn="Z_8454F0CB_9FBA_4BFA_ABA8_65DCA69E306D_.wvu.PrintTitles" sId="1"/>
    <undo index="14" exp="area" ref3D="1" dr="$A$67:$XFD$67" dn="Z_36757D56_B5EC_4550_96CB_C44E9A6A4595_.wvu.Rows" sId="1"/>
    <undo index="12" exp="area" ref3D="1" dr="$A$48:$XFD$49" dn="Z_36757D56_B5EC_4550_96CB_C44E9A6A4595_.wvu.Rows" sId="1"/>
    <undo index="10" exp="area" ref3D="1" dr="$A$40:$XFD$40" dn="Z_36757D56_B5EC_4550_96CB_C44E9A6A4595_.wvu.Rows" sId="1"/>
    <undo index="8" exp="area" ref3D="1" dr="$A$37:$XFD$38" dn="Z_36757D56_B5EC_4550_96CB_C44E9A6A4595_.wvu.Rows" sId="1"/>
    <undo index="6" exp="area" ref3D="1" dr="$A$29:$XFD$29" dn="Z_36757D56_B5EC_4550_96CB_C44E9A6A4595_.wvu.Rows" sId="1"/>
    <undo index="4" exp="area" ref3D="1" dr="$A$23:$XFD$25" dn="Z_36757D56_B5EC_4550_96CB_C44E9A6A4595_.wvu.Rows" sId="1"/>
    <undo index="2" exp="area" ref3D="1" dr="$A$3:$XFD$3" dn="Z_36757D56_B5EC_4550_96CB_C44E9A6A4595_.wvu.Rows" sId="1"/>
    <undo index="1" exp="area" ref3D="1" dr="$A$1:$XFD$1" dn="Z_36757D56_B5EC_4550_96CB_C44E9A6A4595_.wvu.Rows" sId="1"/>
    <undo index="0" exp="area" ref3D="1" dr="$A$8:$XFD$9" dn="Z_36757D56_B5EC_4550_96CB_C44E9A6A4595_.wvu.PrintTitles" sId="1"/>
    <undo index="0" exp="area" ref3D="1" dr="$A$8:$XFD$9" dn="Заголовки_для_печати" sId="1"/>
    <undo index="0" exp="area" ref3D="1" dr="$A$9:$G$9" dn="Z_508E9E74_D024_4046_A85D_EFD7721B4B97_.wvu.FilterData" sId="1"/>
    <undo index="14" exp="area" ref3D="1" dr="$A$67:$XFD$67" dn="Z_508E9E74_D024_4046_A85D_EFD7721B4B97_.wvu.Rows" sId="1"/>
    <undo index="12" exp="area" ref3D="1" dr="$A$48:$XFD$49" dn="Z_508E9E74_D024_4046_A85D_EFD7721B4B97_.wvu.Rows" sId="1"/>
    <undo index="10" exp="area" ref3D="1" dr="$A$40:$XFD$40" dn="Z_508E9E74_D024_4046_A85D_EFD7721B4B97_.wvu.Rows" sId="1"/>
    <undo index="8" exp="area" ref3D="1" dr="$A$37:$XFD$38" dn="Z_508E9E74_D024_4046_A85D_EFD7721B4B97_.wvu.Rows" sId="1"/>
    <undo index="6" exp="area" ref3D="1" dr="$A$29:$XFD$29" dn="Z_508E9E74_D024_4046_A85D_EFD7721B4B97_.wvu.Rows" sId="1"/>
    <undo index="4" exp="area" ref3D="1" dr="$A$23:$XFD$25" dn="Z_508E9E74_D024_4046_A85D_EFD7721B4B97_.wvu.Rows" sId="1"/>
    <undo index="2" exp="area" ref3D="1" dr="$A$3:$XFD$3" dn="Z_508E9E74_D024_4046_A85D_EFD7721B4B97_.wvu.Rows" sId="1"/>
    <undo index="1" exp="area" ref3D="1" dr="$A$1:$XFD$1" dn="Z_508E9E74_D024_4046_A85D_EFD7721B4B97_.wvu.Rows" sId="1"/>
    <undo index="0" exp="area" ref3D="1" dr="$A$8:$XFD$9" dn="Z_508E9E74_D024_4046_A85D_EFD7721B4B97_.wvu.PrintTitles" sId="1"/>
    <undo index="0" exp="area" ref3D="1" dr="$A$9:$G$9" dn="_ФильтрБазыДанных" sId="1"/>
    <undo index="0" exp="area" ref3D="1" dr="$A$8:$XFD$9" dn="Z_0049FB14_FD07_453F_846F_348D2B267D20_.wvu.PrintTitles" sId="1"/>
    <undo index="10" exp="area" ref3D="1" dr="$A$67:$XFD$67" dn="Z_0049FB14_FD07_453F_846F_348D2B267D20_.wvu.Rows" sId="1"/>
    <undo index="6" exp="area" ref3D="1" dr="$A$40:$XFD$40" dn="Z_0049FB14_FD07_453F_846F_348D2B267D20_.wvu.Rows" sId="1"/>
    <undo index="4" exp="area" ref3D="1" dr="$A$37:$XFD$38" dn="Z_0049FB14_FD07_453F_846F_348D2B267D20_.wvu.Rows" sId="1"/>
    <undo index="2" exp="area" ref3D="1" dr="$A$23:$XFD$25" dn="Z_0049FB14_FD07_453F_846F_348D2B267D20_.wvu.Rows" sId="1"/>
    <undo index="1" exp="area" ref3D="1" dr="$A$1:$XFD$2" dn="Z_0049FB14_FD07_453F_846F_348D2B267D20_.wvu.Rows" sId="1"/>
    <rfmt sheetId="1" xfDxf="1" sqref="G1:G1048576" start="0" length="0">
      <dxf>
        <font>
          <sz val="20"/>
          <name val="Times New Roman"/>
          <scheme val="none"/>
        </font>
        <alignment vertical="center" readingOrder="0"/>
      </dxf>
    </rfmt>
    <rfmt sheetId="1" sqref="G9" start="0" length="0">
      <dxf>
        <font>
          <b/>
          <sz val="20"/>
          <name val="Times New Roman"/>
          <scheme val="none"/>
        </font>
      </dxf>
    </rfmt>
    <rcc rId="0" sId="1" dxf="1" numFmtId="4">
      <nc r="G10">
        <v>2088812.80417342</v>
      </nc>
      <ndxf>
        <font>
          <b/>
          <sz val="26"/>
          <name val="Times New Roman Cyr"/>
          <scheme val="none"/>
        </font>
        <numFmt numFmtId="168" formatCode="#,##0.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 numFmtId="4">
      <nc r="G11">
        <v>794518.7935258199</v>
      </nc>
      <ndxf>
        <font>
          <b/>
          <sz val="26"/>
          <name val="Times New Roman Cyr"/>
          <scheme val="none"/>
        </font>
        <numFmt numFmtId="168" formatCode="#,##0.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dxf="1" numFmtId="4">
      <nc r="G12">
        <v>1294294.0106476001</v>
      </nc>
      <ndxf>
        <font>
          <b/>
          <sz val="26"/>
          <name val="Times New Roman Cyr"/>
          <scheme val="none"/>
        </font>
        <numFmt numFmtId="168" formatCode="#,##0.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dxf="1" numFmtId="4">
      <nc r="G13">
        <v>1832665.35022049</v>
      </nc>
      <ndxf>
        <font>
          <b/>
          <sz val="26"/>
          <name val="Times New Roman Cyr"/>
          <scheme val="none"/>
        </font>
        <numFmt numFmtId="168" formatCode="#,##0.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4">
        <v>88883.171933960009</v>
      </nc>
      <ndxf>
        <font>
          <b/>
          <sz val="26"/>
          <color auto="1"/>
          <name val="Times New Roman Cyr"/>
          <scheme val="none"/>
        </font>
        <numFmt numFmtId="168" formatCode="#,##0.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5">
        <v>1743782.1782865301</v>
      </nc>
      <ndxf>
        <font>
          <b/>
          <sz val="26"/>
          <color auto="1"/>
          <name val="Times New Roman Cyr"/>
          <scheme val="none"/>
        </font>
        <numFmt numFmtId="168" formatCode="#,##0.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256147.45395292994</v>
      </nc>
      <ndxf>
        <font>
          <b/>
          <sz val="26"/>
          <name val="Times New Roman Cyr"/>
          <scheme val="none"/>
        </font>
        <numFmt numFmtId="168" formatCode="#,##0.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7">
        <v>-256147.45395292994</v>
      </nc>
      <ndxf>
        <font>
          <b/>
          <sz val="26"/>
          <color auto="1"/>
          <name val="Times New Roman Cyr"/>
          <scheme val="none"/>
        </font>
        <numFmt numFmtId="168" formatCode="#,##0.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8">
        <v>-256147.45395292994</v>
      </nc>
      <ndxf>
        <font>
          <b/>
          <sz val="26"/>
          <color auto="1"/>
          <name val="Times New Roman Cyr"/>
          <scheme val="none"/>
        </font>
        <numFmt numFmtId="168" formatCode="#,##0.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" start="0" length="0">
      <dxf>
        <font>
          <sz val="26"/>
          <name val="Times New Roman Cyr"/>
          <scheme val="none"/>
        </font>
        <numFmt numFmtId="168" formatCode="#,##0.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G20">
        <v>15283578.853755558</v>
      </nc>
      <ndxf>
        <font>
          <sz val="26"/>
          <color auto="1"/>
          <name val="Times New Roman Cyr"/>
          <scheme val="none"/>
        </font>
        <numFmt numFmtId="168" formatCode="#,##0.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0</v>
      </nc>
      <ndxf>
        <font>
          <b/>
          <sz val="26"/>
          <name val="Times New Roman Cyr"/>
          <scheme val="none"/>
        </font>
        <numFmt numFmtId="168" formatCode="#,##0.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2">
        <v>345030.62588688987</v>
      </nc>
      <ndxf>
        <font>
          <b/>
          <sz val="26"/>
          <name val="Times New Roman Cyr"/>
          <scheme val="none"/>
        </font>
        <numFmt numFmtId="168" formatCode="#,##0.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3">
        <v>9693109.0170068499</v>
      </nc>
      <ndxf>
        <font>
          <b/>
          <sz val="26"/>
          <color auto="1"/>
          <name val="Times New Roman Cyr"/>
          <scheme val="none"/>
        </font>
        <numFmt numFmtId="168" formatCode="#,##0.0"/>
        <alignment horizontal="right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4">
        <v>2.6425727132905608</v>
      </nc>
      <ndxf>
        <font>
          <sz val="26"/>
          <color auto="1"/>
          <name val="Times New Roman Cyr"/>
          <scheme val="none"/>
        </font>
        <numFmt numFmtId="168" formatCode="#,##0.0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5">
        <v>3.5595455006388903</v>
      </nc>
      <ndxf>
        <font>
          <sz val="26"/>
          <color auto="1"/>
          <name val="Times New Roman Cyr"/>
          <scheme val="none"/>
        </font>
        <numFmt numFmtId="168" formatCode="#,##0.0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qref="G26" start="0" length="0">
      <dxf>
        <font>
          <i/>
          <sz val="20"/>
          <name val="Times New Roman"/>
          <scheme val="none"/>
        </font>
        <protection locked="0"/>
      </dxf>
    </rfmt>
    <rfmt sheetId="1" sqref="G27" start="0" length="0">
      <dxf>
        <font>
          <i/>
          <sz val="20"/>
          <name val="Times New Roman"/>
          <scheme val="none"/>
        </font>
        <protection locked="0"/>
      </dxf>
    </rfmt>
    <rfmt sheetId="1" sqref="G28" start="0" length="0">
      <dxf>
        <protection locked="0"/>
      </dxf>
    </rfmt>
    <rfmt sheetId="1" sqref="G29" start="0" length="0">
      <dxf>
        <protection locked="0"/>
      </dxf>
    </rfmt>
    <rfmt sheetId="1" sqref="G31" start="0" length="0">
      <dxf>
        <font>
          <i/>
          <sz val="20"/>
          <name val="Times New Roman"/>
          <scheme val="none"/>
        </font>
        <protection locked="0"/>
      </dxf>
    </rfmt>
    <rfmt sheetId="1" sqref="G32" start="0" length="0">
      <dxf>
        <font>
          <i/>
          <sz val="20"/>
          <name val="Times New Roman"/>
          <scheme val="none"/>
        </font>
      </dxf>
    </rfmt>
    <rfmt sheetId="1" sqref="G33" start="0" length="0">
      <dxf>
        <protection locked="0"/>
      </dxf>
    </rfmt>
    <rfmt sheetId="1" sqref="G34" start="0" length="0">
      <dxf>
        <protection locked="0"/>
      </dxf>
    </rfmt>
    <rfmt sheetId="1" sqref="G35" start="0" length="0">
      <dxf>
        <protection locked="0"/>
      </dxf>
    </rfmt>
    <rfmt sheetId="1" sqref="G36" start="0" length="0">
      <dxf>
        <protection locked="0"/>
      </dxf>
    </rfmt>
    <rfmt sheetId="1" sqref="G37" start="0" length="0">
      <dxf>
        <protection locked="0"/>
      </dxf>
    </rfmt>
    <rfmt sheetId="1" sqref="G38" start="0" length="0">
      <dxf>
        <protection locked="0"/>
      </dxf>
    </rfmt>
    <rfmt sheetId="1" sqref="G39" start="0" length="0">
      <dxf>
        <protection locked="0"/>
      </dxf>
    </rfmt>
    <rfmt sheetId="1" sqref="G40" start="0" length="0">
      <dxf>
        <protection locked="0"/>
      </dxf>
    </rfmt>
    <rfmt sheetId="1" sqref="G41" start="0" length="0">
      <dxf>
        <protection locked="0"/>
      </dxf>
    </rfmt>
    <rfmt sheetId="1" sqref="G42" start="0" length="0">
      <dxf>
        <font>
          <i/>
          <sz val="20"/>
          <name val="Times New Roman"/>
          <scheme val="none"/>
        </font>
        <protection locked="0"/>
      </dxf>
    </rfmt>
    <rcc rId="0" sId="1" dxf="1">
      <nc r="G43" t="inlineStr">
        <is>
          <t>Бачин</t>
        </is>
      </nc>
      <ndxf>
        <font>
          <sz val="14"/>
          <name val="Times New Roman"/>
          <scheme val="none"/>
        </font>
        <alignment vertical="bottom" readingOrder="0"/>
      </ndxf>
    </rcc>
    <rcc rId="0" sId="1" dxf="1" numFmtId="4">
      <nc r="G44">
        <v>1758642.41573612</v>
      </nc>
      <ndxf>
        <font>
          <i/>
          <sz val="20"/>
          <name val="Times New Roman"/>
          <scheme val="none"/>
        </font>
        <numFmt numFmtId="4" formatCode="#,##0.00"/>
        <protection locked="0"/>
      </ndxf>
    </rcc>
    <rcc rId="0" sId="1" dxf="1" numFmtId="4">
      <nc r="G45">
        <v>1224965.3</v>
      </nc>
      <ndxf>
        <font>
          <sz val="14"/>
          <name val="Times New Roman"/>
          <scheme val="none"/>
        </font>
        <numFmt numFmtId="4" formatCode="#,##0.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4">
      <nc r="G46">
        <v>514860.41980715003</v>
      </nc>
      <ndxf>
        <font>
          <sz val="20"/>
          <name val="Times New Roman"/>
          <scheme val="none"/>
        </font>
        <numFmt numFmtId="4" formatCode="#,##0.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7">
        <v>18816.695928969999</v>
      </nc>
      <ndxf>
        <font>
          <sz val="20"/>
          <name val="Times New Roman"/>
          <scheme val="none"/>
        </font>
        <numFmt numFmtId="4" formatCode="#,##0.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8" start="0" length="0">
      <dxf>
        <font>
          <sz val="12"/>
          <name val="Times New Roman"/>
          <scheme val="none"/>
        </font>
        <numFmt numFmtId="4" formatCode="#,##0.00"/>
        <alignment horizontal="right" vertical="top" wrapText="1" readingOrder="0"/>
      </dxf>
    </rfmt>
    <rfmt sheetId="1" sqref="G49" start="0" length="0">
      <dxf>
        <font>
          <sz val="12"/>
          <name val="Times New Roman"/>
          <scheme val="none"/>
        </font>
        <alignment vertical="bottom" readingOrder="0"/>
      </dxf>
    </rfmt>
    <rfmt sheetId="1" sqref="G50" start="0" length="0">
      <dxf>
        <font>
          <sz val="12"/>
          <name val="Times New Roman"/>
          <scheme val="none"/>
        </font>
        <alignment vertical="bottom" readingOrder="0"/>
      </dxf>
    </rfmt>
    <rfmt sheetId="1" sqref="G51" start="0" length="0">
      <dxf>
        <font>
          <i/>
          <sz val="20"/>
          <name val="Times New Roman"/>
          <scheme val="none"/>
        </font>
        <protection locked="0"/>
      </dxf>
    </rfmt>
    <rfmt sheetId="1" sqref="G52" start="0" length="0">
      <dxf>
        <font>
          <i/>
          <sz val="20"/>
          <name val="Times New Roman"/>
          <scheme val="none"/>
        </font>
        <protection locked="0"/>
      </dxf>
    </rfmt>
    <rcc rId="0" sId="1" dxf="1" numFmtId="4">
      <nc r="G53">
        <v>1905.9033175700461</v>
      </nc>
      <ndxf>
        <font>
          <i/>
          <sz val="20"/>
          <color rgb="FF0070C0"/>
          <name val="Times New Roman"/>
          <scheme val="none"/>
        </font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4">
        <v>-133061.44831249001</v>
      </nc>
      <ndxf>
        <font>
          <i/>
          <sz val="20"/>
          <color rgb="FF0070C0"/>
          <name val="Times New Roman"/>
          <scheme val="none"/>
        </font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5">
        <v>16321.381919348612</v>
      </nc>
      <ndxf>
        <font>
          <i/>
          <sz val="20"/>
          <color rgb="FF0070C0"/>
          <name val="Times New Roman"/>
          <scheme val="none"/>
        </font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6">
        <v>149382.83023183979</v>
      </nc>
      <ndxf>
        <font>
          <i/>
          <sz val="20"/>
          <color rgb="FF0070C0"/>
          <name val="Times New Roman"/>
          <scheme val="none"/>
        </font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57" start="0" length="0">
      <dxf>
        <font>
          <b/>
          <i/>
          <sz val="20"/>
          <name val="Times New Roman"/>
          <scheme val="none"/>
        </font>
      </dxf>
    </rfmt>
    <rfmt sheetId="1" sqref="G58" start="0" length="0">
      <dxf>
        <font>
          <i/>
          <sz val="20"/>
          <name val="Times New Roman"/>
          <scheme val="none"/>
        </font>
        <protection locked="0"/>
      </dxf>
    </rfmt>
    <rfmt sheetId="1" sqref="G59" start="0" length="0">
      <dxf>
        <font>
          <i/>
          <sz val="20"/>
          <name val="Times New Roman"/>
          <scheme val="none"/>
        </font>
        <protection locked="0"/>
      </dxf>
    </rfmt>
    <rfmt sheetId="1" sqref="G60" start="0" length="0">
      <dxf>
        <font>
          <b/>
          <sz val="20"/>
          <name val="Times New Roman"/>
          <scheme val="none"/>
        </font>
      </dxf>
    </rfmt>
    <rfmt sheetId="1" sqref="G61" start="0" length="0">
      <dxf>
        <protection locked="0"/>
      </dxf>
    </rfmt>
    <rfmt sheetId="1" sqref="G62" start="0" length="0">
      <dxf>
        <protection locked="0"/>
      </dxf>
    </rfmt>
    <rfmt sheetId="1" sqref="G64" start="0" length="0">
      <dxf>
        <font>
          <sz val="20"/>
          <color rgb="FFC00000"/>
          <name val="Times New Roman"/>
          <scheme val="none"/>
        </font>
      </dxf>
    </rfmt>
  </rrc>
  <rrc rId="494" sId="1" ref="G1:G1048576" action="deleteCol">
    <undo index="14" exp="area" ref3D="1" dr="$A$67:$XFD$67" dn="Z_8454F0CB_9FBA_4BFA_ABA8_65DCA69E306D_.wvu.Rows" sId="1"/>
    <undo index="12" exp="area" ref3D="1" dr="$A$48:$XFD$49" dn="Z_8454F0CB_9FBA_4BFA_ABA8_65DCA69E306D_.wvu.Rows" sId="1"/>
    <undo index="10" exp="area" ref3D="1" dr="$A$40:$XFD$40" dn="Z_8454F0CB_9FBA_4BFA_ABA8_65DCA69E306D_.wvu.Rows" sId="1"/>
    <undo index="8" exp="area" ref3D="1" dr="$A$37:$XFD$38" dn="Z_8454F0CB_9FBA_4BFA_ABA8_65DCA69E306D_.wvu.Rows" sId="1"/>
    <undo index="6" exp="area" ref3D="1" dr="$A$29:$XFD$29" dn="Z_8454F0CB_9FBA_4BFA_ABA8_65DCA69E306D_.wvu.Rows" sId="1"/>
    <undo index="4" exp="area" ref3D="1" dr="$A$23:$XFD$25" dn="Z_8454F0CB_9FBA_4BFA_ABA8_65DCA69E306D_.wvu.Rows" sId="1"/>
    <undo index="2" exp="area" ref3D="1" dr="$A$3:$XFD$3" dn="Z_8454F0CB_9FBA_4BFA_ABA8_65DCA69E306D_.wvu.Rows" sId="1"/>
    <undo index="1" exp="area" ref3D="1" dr="$A$1:$XFD$1" dn="Z_8454F0CB_9FBA_4BFA_ABA8_65DCA69E306D_.wvu.Rows" sId="1"/>
    <undo index="0" exp="area" ref3D="1" dr="$A$8:$XFD$9" dn="Z_8454F0CB_9FBA_4BFA_ABA8_65DCA69E306D_.wvu.PrintTitles" sId="1"/>
    <undo index="14" exp="area" ref3D="1" dr="$A$67:$XFD$67" dn="Z_36757D56_B5EC_4550_96CB_C44E9A6A4595_.wvu.Rows" sId="1"/>
    <undo index="12" exp="area" ref3D="1" dr="$A$48:$XFD$49" dn="Z_36757D56_B5EC_4550_96CB_C44E9A6A4595_.wvu.Rows" sId="1"/>
    <undo index="10" exp="area" ref3D="1" dr="$A$40:$XFD$40" dn="Z_36757D56_B5EC_4550_96CB_C44E9A6A4595_.wvu.Rows" sId="1"/>
    <undo index="8" exp="area" ref3D="1" dr="$A$37:$XFD$38" dn="Z_36757D56_B5EC_4550_96CB_C44E9A6A4595_.wvu.Rows" sId="1"/>
    <undo index="6" exp="area" ref3D="1" dr="$A$29:$XFD$29" dn="Z_36757D56_B5EC_4550_96CB_C44E9A6A4595_.wvu.Rows" sId="1"/>
    <undo index="4" exp="area" ref3D="1" dr="$A$23:$XFD$25" dn="Z_36757D56_B5EC_4550_96CB_C44E9A6A4595_.wvu.Rows" sId="1"/>
    <undo index="2" exp="area" ref3D="1" dr="$A$3:$XFD$3" dn="Z_36757D56_B5EC_4550_96CB_C44E9A6A4595_.wvu.Rows" sId="1"/>
    <undo index="1" exp="area" ref3D="1" dr="$A$1:$XFD$1" dn="Z_36757D56_B5EC_4550_96CB_C44E9A6A4595_.wvu.Rows" sId="1"/>
    <undo index="0" exp="area" ref3D="1" dr="$A$8:$XFD$9" dn="Z_36757D56_B5EC_4550_96CB_C44E9A6A4595_.wvu.PrintTitles" sId="1"/>
    <undo index="0" exp="area" ref3D="1" dr="$A$8:$XFD$9" dn="Заголовки_для_печати" sId="1"/>
    <undo index="14" exp="area" ref3D="1" dr="$A$67:$XFD$67" dn="Z_508E9E74_D024_4046_A85D_EFD7721B4B97_.wvu.Rows" sId="1"/>
    <undo index="12" exp="area" ref3D="1" dr="$A$48:$XFD$49" dn="Z_508E9E74_D024_4046_A85D_EFD7721B4B97_.wvu.Rows" sId="1"/>
    <undo index="10" exp="area" ref3D="1" dr="$A$40:$XFD$40" dn="Z_508E9E74_D024_4046_A85D_EFD7721B4B97_.wvu.Rows" sId="1"/>
    <undo index="8" exp="area" ref3D="1" dr="$A$37:$XFD$38" dn="Z_508E9E74_D024_4046_A85D_EFD7721B4B97_.wvu.Rows" sId="1"/>
    <undo index="6" exp="area" ref3D="1" dr="$A$29:$XFD$29" dn="Z_508E9E74_D024_4046_A85D_EFD7721B4B97_.wvu.Rows" sId="1"/>
    <undo index="4" exp="area" ref3D="1" dr="$A$23:$XFD$25" dn="Z_508E9E74_D024_4046_A85D_EFD7721B4B97_.wvu.Rows" sId="1"/>
    <undo index="2" exp="area" ref3D="1" dr="$A$3:$XFD$3" dn="Z_508E9E74_D024_4046_A85D_EFD7721B4B97_.wvu.Rows" sId="1"/>
    <undo index="1" exp="area" ref3D="1" dr="$A$1:$XFD$1" dn="Z_508E9E74_D024_4046_A85D_EFD7721B4B97_.wvu.Rows" sId="1"/>
    <undo index="0" exp="area" ref3D="1" dr="$A$8:$XFD$9" dn="Z_508E9E74_D024_4046_A85D_EFD7721B4B97_.wvu.PrintTitles" sId="1"/>
    <undo index="0" exp="area" ref3D="1" dr="$A$8:$XFD$9" dn="Z_0049FB14_FD07_453F_846F_348D2B267D20_.wvu.PrintTitles" sId="1"/>
    <undo index="10" exp="area" ref3D="1" dr="$A$67:$XFD$67" dn="Z_0049FB14_FD07_453F_846F_348D2B267D20_.wvu.Rows" sId="1"/>
    <undo index="6" exp="area" ref3D="1" dr="$A$40:$XFD$40" dn="Z_0049FB14_FD07_453F_846F_348D2B267D20_.wvu.Rows" sId="1"/>
    <undo index="4" exp="area" ref3D="1" dr="$A$37:$XFD$38" dn="Z_0049FB14_FD07_453F_846F_348D2B267D20_.wvu.Rows" sId="1"/>
    <undo index="2" exp="area" ref3D="1" dr="$A$23:$XFD$25" dn="Z_0049FB14_FD07_453F_846F_348D2B267D20_.wvu.Rows" sId="1"/>
    <undo index="1" exp="area" ref3D="1" dr="$A$1:$XFD$2" dn="Z_0049FB14_FD07_453F_846F_348D2B267D20_.wvu.Rows" sId="1"/>
    <rfmt sheetId="1" xfDxf="1" sqref="G1:G1048576" start="0" length="0">
      <dxf>
        <font>
          <sz val="20"/>
          <name val="Times New Roman"/>
          <scheme val="none"/>
        </font>
        <alignment vertical="center" readingOrder="0"/>
      </dxf>
    </rfmt>
    <rfmt sheetId="1" sqref="G9" start="0" length="0">
      <dxf>
        <font>
          <b/>
          <sz val="20"/>
          <name val="Times New Roman"/>
          <scheme val="none"/>
        </font>
      </dxf>
    </rfmt>
    <rfmt sheetId="1" sqref="G10" start="0" length="0">
      <dxf>
        <font>
          <b/>
          <sz val="20"/>
          <name val="Times New Roman"/>
          <scheme val="none"/>
        </font>
        <protection locked="0"/>
      </dxf>
    </rfmt>
    <rfmt sheetId="1" sqref="G11" start="0" length="0">
      <dxf>
        <font>
          <b/>
          <sz val="20"/>
          <name val="Times New Roman"/>
          <scheme val="none"/>
        </font>
        <protection locked="0"/>
      </dxf>
    </rfmt>
    <rfmt sheetId="1" sqref="G12" start="0" length="0">
      <dxf>
        <font>
          <b/>
          <sz val="20"/>
          <name val="Times New Roman"/>
          <scheme val="none"/>
        </font>
      </dxf>
    </rfmt>
    <rfmt sheetId="1" sqref="G13" start="0" length="0">
      <dxf>
        <font>
          <b/>
          <sz val="20"/>
          <name val="Times New Roman"/>
          <scheme val="none"/>
        </font>
        <protection locked="0"/>
      </dxf>
    </rfmt>
    <rfmt sheetId="1" sqref="G14" start="0" length="0">
      <dxf>
        <font>
          <b/>
          <sz val="20"/>
          <name val="Times New Roman"/>
          <scheme val="none"/>
        </font>
        <protection locked="0"/>
      </dxf>
    </rfmt>
    <rfmt sheetId="1" sqref="G15" start="0" length="0">
      <dxf>
        <font>
          <b/>
          <sz val="20"/>
          <name val="Times New Roman"/>
          <scheme val="none"/>
        </font>
      </dxf>
    </rfmt>
    <rfmt sheetId="1" sqref="G16" start="0" length="0">
      <dxf>
        <font>
          <b/>
          <sz val="20"/>
          <name val="Times New Roman"/>
          <scheme val="none"/>
        </font>
      </dxf>
    </rfmt>
    <rfmt sheetId="1" sqref="G17" start="0" length="0">
      <dxf>
        <font>
          <b/>
          <sz val="20"/>
          <name val="Times New Roman"/>
          <scheme val="none"/>
        </font>
      </dxf>
    </rfmt>
    <rfmt sheetId="1" sqref="G18" start="0" length="0">
      <dxf>
        <font>
          <b/>
          <sz val="20"/>
          <name val="Times New Roman"/>
          <scheme val="none"/>
        </font>
        <protection locked="0"/>
      </dxf>
    </rfmt>
    <rfmt sheetId="1" sqref="G20" start="0" length="0">
      <dxf>
        <font>
          <i/>
          <sz val="20"/>
          <name val="Times New Roman"/>
          <scheme val="none"/>
        </font>
        <protection locked="0"/>
      </dxf>
    </rfmt>
    <rfmt sheetId="1" sqref="G21" start="0" length="0">
      <dxf>
        <font>
          <i/>
          <sz val="20"/>
          <name val="Times New Roman"/>
          <scheme val="none"/>
        </font>
        <protection locked="0"/>
      </dxf>
    </rfmt>
    <rfmt sheetId="1" sqref="G26" start="0" length="0">
      <dxf>
        <font>
          <i/>
          <sz val="20"/>
          <name val="Times New Roman"/>
          <scheme val="none"/>
        </font>
        <protection locked="0"/>
      </dxf>
    </rfmt>
    <rfmt sheetId="1" sqref="G27" start="0" length="0">
      <dxf>
        <font>
          <i/>
          <sz val="20"/>
          <name val="Times New Roman"/>
          <scheme val="none"/>
        </font>
        <protection locked="0"/>
      </dxf>
    </rfmt>
    <rfmt sheetId="1" sqref="G28" start="0" length="0">
      <dxf>
        <protection locked="0"/>
      </dxf>
    </rfmt>
    <rfmt sheetId="1" sqref="G29" start="0" length="0">
      <dxf>
        <protection locked="0"/>
      </dxf>
    </rfmt>
    <rfmt sheetId="1" sqref="G31" start="0" length="0">
      <dxf>
        <font>
          <i/>
          <sz val="20"/>
          <name val="Times New Roman"/>
          <scheme val="none"/>
        </font>
        <protection locked="0"/>
      </dxf>
    </rfmt>
    <rfmt sheetId="1" sqref="G32" start="0" length="0">
      <dxf>
        <font>
          <i/>
          <sz val="20"/>
          <name val="Times New Roman"/>
          <scheme val="none"/>
        </font>
      </dxf>
    </rfmt>
    <rfmt sheetId="1" sqref="G33" start="0" length="0">
      <dxf>
        <protection locked="0"/>
      </dxf>
    </rfmt>
    <rfmt sheetId="1" sqref="G34" start="0" length="0">
      <dxf>
        <protection locked="0"/>
      </dxf>
    </rfmt>
    <rfmt sheetId="1" sqref="G35" start="0" length="0">
      <dxf>
        <protection locked="0"/>
      </dxf>
    </rfmt>
    <rfmt sheetId="1" sqref="G36" start="0" length="0">
      <dxf>
        <protection locked="0"/>
      </dxf>
    </rfmt>
    <rfmt sheetId="1" sqref="G37" start="0" length="0">
      <dxf>
        <protection locked="0"/>
      </dxf>
    </rfmt>
    <rfmt sheetId="1" sqref="G38" start="0" length="0">
      <dxf>
        <protection locked="0"/>
      </dxf>
    </rfmt>
    <rfmt sheetId="1" sqref="G39" start="0" length="0">
      <dxf>
        <protection locked="0"/>
      </dxf>
    </rfmt>
    <rfmt sheetId="1" sqref="G40" start="0" length="0">
      <dxf>
        <protection locked="0"/>
      </dxf>
    </rfmt>
    <rfmt sheetId="1" sqref="G41" start="0" length="0">
      <dxf>
        <protection locked="0"/>
      </dxf>
    </rfmt>
    <rfmt sheetId="1" sqref="G42" start="0" length="0">
      <dxf>
        <font>
          <i/>
          <sz val="20"/>
          <name val="Times New Roman"/>
          <scheme val="none"/>
        </font>
        <protection locked="0"/>
      </dxf>
    </rfmt>
    <rfmt sheetId="1" sqref="G43" start="0" length="0">
      <dxf>
        <font>
          <i/>
          <sz val="20"/>
          <name val="Times New Roman"/>
          <scheme val="none"/>
        </font>
        <protection locked="0"/>
      </dxf>
    </rfmt>
    <rfmt sheetId="1" sqref="G44" start="0" length="0">
      <dxf>
        <font>
          <sz val="14"/>
          <name val="Times New Roman"/>
          <scheme val="none"/>
        </font>
        <alignment vertical="bottom" readingOrder="0"/>
      </dxf>
    </rfmt>
    <rcc rId="0" sId="1" dxf="1" numFmtId="4">
      <nc r="G45">
        <v>81636.746029420057</v>
      </nc>
      <ndxf>
        <font>
          <sz val="14"/>
          <name val="Times New Roman"/>
          <scheme val="none"/>
        </font>
        <numFmt numFmtId="4" formatCode="#,##0.00"/>
        <alignment vertical="bottom" readingOrder="0"/>
      </ndxf>
    </rcc>
    <rfmt sheetId="1" sqref="G46" start="0" length="0">
      <dxf>
        <font>
          <sz val="10"/>
          <color auto="1"/>
          <name val="Arial Cyr"/>
          <scheme val="none"/>
        </font>
        <numFmt numFmtId="4" formatCode="#,##0.00"/>
        <alignment vertical="bottom" readingOrder="0"/>
      </dxf>
    </rfmt>
    <rfmt sheetId="1" sqref="G47" start="0" length="0">
      <dxf>
        <font>
          <sz val="12"/>
          <name val="Times New Roman"/>
          <scheme val="none"/>
        </font>
        <alignment vertical="bottom" readingOrder="0"/>
      </dxf>
    </rfmt>
    <rfmt sheetId="1" sqref="G48" start="0" length="0">
      <dxf>
        <font>
          <sz val="12"/>
          <name val="Times New Roman"/>
          <scheme val="none"/>
        </font>
        <numFmt numFmtId="4" formatCode="#,##0.00"/>
        <alignment vertical="bottom" readingOrder="0"/>
      </dxf>
    </rfmt>
    <rfmt sheetId="1" sqref="G49" start="0" length="0">
      <dxf>
        <font>
          <sz val="12"/>
          <name val="Times New Roman"/>
          <scheme val="none"/>
        </font>
        <alignment vertical="bottom" readingOrder="0"/>
      </dxf>
    </rfmt>
    <rfmt sheetId="1" sqref="G50" start="0" length="0">
      <dxf>
        <font>
          <sz val="12"/>
          <name val="Times New Roman"/>
          <scheme val="none"/>
        </font>
        <alignment vertical="bottom" readingOrder="0"/>
      </dxf>
    </rfmt>
    <rfmt sheetId="1" sqref="G51" start="0" length="0">
      <dxf>
        <font>
          <i/>
          <sz val="20"/>
          <name val="Times New Roman"/>
          <scheme val="none"/>
        </font>
        <protection locked="0"/>
      </dxf>
    </rfmt>
    <rfmt sheetId="1" sqref="G52" start="0" length="0">
      <dxf>
        <font>
          <i/>
          <sz val="20"/>
          <name val="Times New Roman"/>
          <scheme val="none"/>
        </font>
        <protection locked="0"/>
      </dxf>
    </rfmt>
    <rfmt sheetId="1" sqref="G54" start="0" length="0">
      <dxf>
        <font>
          <i/>
          <sz val="20"/>
          <name val="Times New Roman"/>
          <scheme val="none"/>
        </font>
        <protection locked="0"/>
      </dxf>
    </rfmt>
    <rfmt sheetId="1" sqref="G55" start="0" length="0">
      <dxf>
        <font>
          <i/>
          <sz val="20"/>
          <name val="Times New Roman"/>
          <scheme val="none"/>
        </font>
        <protection locked="0"/>
      </dxf>
    </rfmt>
    <rfmt sheetId="1" sqref="G56" start="0" length="0">
      <dxf>
        <font>
          <i/>
          <sz val="20"/>
          <name val="Times New Roman"/>
          <scheme val="none"/>
        </font>
      </dxf>
    </rfmt>
    <rfmt sheetId="1" sqref="G57" start="0" length="0">
      <dxf>
        <font>
          <b/>
          <i/>
          <sz val="20"/>
          <name val="Times New Roman"/>
          <scheme val="none"/>
        </font>
      </dxf>
    </rfmt>
    <rfmt sheetId="1" sqref="G58" start="0" length="0">
      <dxf>
        <font>
          <i/>
          <sz val="20"/>
          <name val="Times New Roman"/>
          <scheme val="none"/>
        </font>
        <protection locked="0"/>
      </dxf>
    </rfmt>
    <rfmt sheetId="1" sqref="G59" start="0" length="0">
      <dxf>
        <font>
          <i/>
          <sz val="20"/>
          <name val="Times New Roman"/>
          <scheme val="none"/>
        </font>
        <protection locked="0"/>
      </dxf>
    </rfmt>
    <rfmt sheetId="1" sqref="G60" start="0" length="0">
      <dxf>
        <font>
          <b/>
          <sz val="20"/>
          <name val="Times New Roman"/>
          <scheme val="none"/>
        </font>
      </dxf>
    </rfmt>
    <rfmt sheetId="1" sqref="G61" start="0" length="0">
      <dxf>
        <protection locked="0"/>
      </dxf>
    </rfmt>
    <rfmt sheetId="1" sqref="G62" start="0" length="0">
      <dxf>
        <protection locked="0"/>
      </dxf>
    </rfmt>
    <rfmt sheetId="1" sqref="G64" start="0" length="0">
      <dxf>
        <font>
          <sz val="20"/>
          <color rgb="FFC00000"/>
          <name val="Times New Roman"/>
          <scheme val="none"/>
        </font>
      </dxf>
    </rfmt>
  </rr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" start="0" length="0">
    <dxf>
      <font>
        <sz val="11"/>
        <color theme="1"/>
        <name val="Times New Roman"/>
        <family val="1"/>
      </font>
    </dxf>
  </rfmt>
  <rfmt sheetId="2" sqref="B1" start="0" length="0">
    <dxf>
      <font>
        <sz val="11"/>
        <color theme="1"/>
        <name val="Times New Roman"/>
        <family val="1"/>
      </font>
      <alignment horizontal="general" vertical="bottom"/>
    </dxf>
  </rfmt>
  <rfmt sheetId="2" sqref="C1" start="0" length="0">
    <dxf>
      <font>
        <sz val="11"/>
        <color theme="1"/>
        <name val="Times New Roman"/>
        <family val="1"/>
      </font>
      <alignment horizontal="general" vertical="bottom"/>
    </dxf>
  </rfmt>
  <rfmt sheetId="2" sqref="D1" start="0" length="0">
    <dxf>
      <font>
        <sz val="11"/>
        <color theme="1"/>
        <name val="Times New Roman"/>
        <family val="1"/>
      </font>
      <alignment horizontal="general" vertical="bottom"/>
    </dxf>
  </rfmt>
  <rfmt sheetId="2" sqref="E1" start="0" length="0">
    <dxf>
      <font>
        <sz val="11"/>
        <color theme="1"/>
        <name val="Times New Roman"/>
        <family val="1"/>
      </font>
      <alignment horizontal="general" vertical="bottom"/>
    </dxf>
  </rfmt>
  <rcc rId="684" sId="2" odxf="1" s="1" dxf="1">
    <nc r="F1" t="inlineStr">
      <is>
        <t>Приложение 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0" formatCode="General"/>
    </odxf>
    <ndxf>
      <numFmt numFmtId="13" formatCode="0%"/>
      <alignment horizontal="right" vertical="top"/>
    </ndxf>
  </rcc>
  <rfmt sheetId="2" sqref="G1" start="0" length="0">
    <dxf>
      <font>
        <sz val="11"/>
        <color theme="1"/>
        <name val="Times New Roman"/>
        <family val="1"/>
      </font>
    </dxf>
  </rfmt>
  <rfmt sheetId="2" sqref="H1" start="0" length="0">
    <dxf>
      <font>
        <sz val="11"/>
        <color theme="1"/>
        <name val="Times New Roman"/>
        <family val="1"/>
      </font>
    </dxf>
  </rfmt>
  <rfmt sheetId="2" sqref="I1" start="0" length="0">
    <dxf>
      <font>
        <sz val="11"/>
        <color theme="1"/>
        <name val="Times New Roman"/>
        <family val="1"/>
      </font>
    </dxf>
  </rfmt>
  <rfmt sheetId="2" sqref="J1" start="0" length="0">
    <dxf>
      <font>
        <sz val="11"/>
        <color theme="1"/>
        <name val="Times New Roman"/>
        <family val="1"/>
      </font>
    </dxf>
  </rfmt>
  <rfmt sheetId="2" sqref="K1" start="0" length="0">
    <dxf>
      <font>
        <sz val="11"/>
        <color theme="1"/>
        <name val="Times New Roman"/>
        <family val="1"/>
      </font>
    </dxf>
  </rfmt>
  <rfmt sheetId="2" sqref="A1:XFD1" start="0" length="0">
    <dxf>
      <font>
        <sz val="11"/>
        <color theme="1"/>
        <name val="Times New Roman"/>
        <family val="1"/>
      </font>
    </dxf>
  </rfmt>
  <rcc rId="685" sId="2" odxf="1" dxf="1">
    <nc r="A2" t="inlineStr">
      <is>
        <t xml:space="preserve">ОПЕРАТИВНАЯ ИНФОРМАЦИЯ ОБ ОБЪЕМАХ ПОСТУПЛЕНИЙ 
ДОХОДОВ ФЕДЕРАЛЬНОГО БЮДЖЕТА                                             </t>
      </is>
    </nc>
    <odxf>
      <alignment horizontal="general" vertical="bottom" wrapText="0"/>
    </odxf>
    <ndxf>
      <alignment horizontal="center" vertical="center" wrapText="1"/>
    </ndxf>
  </rcc>
  <rfmt sheetId="2" sqref="G2" start="0" length="0">
    <dxf>
      <font>
        <b/>
        <sz val="14"/>
        <name val="Times New Roman"/>
        <family val="1"/>
      </font>
      <alignment vertical="center" wrapText="1"/>
    </dxf>
  </rfmt>
  <rfmt sheetId="2" sqref="H2" start="0" length="0">
    <dxf>
      <font>
        <b/>
        <sz val="14"/>
        <name val="Times New Roman"/>
        <family val="1"/>
      </font>
      <alignment vertical="center" wrapText="1"/>
    </dxf>
  </rfmt>
  <rfmt sheetId="2" sqref="I2" start="0" length="0">
    <dxf>
      <font>
        <b/>
        <sz val="14"/>
        <name val="Times New Roman"/>
        <family val="1"/>
      </font>
      <alignment vertical="center" wrapText="1"/>
    </dxf>
  </rfmt>
  <rfmt sheetId="2" sqref="J2" start="0" length="0">
    <dxf>
      <font>
        <sz val="11"/>
        <color theme="1"/>
        <name val="Times New Roman"/>
        <family val="1"/>
      </font>
    </dxf>
  </rfmt>
  <rfmt sheetId="2" sqref="K2" start="0" length="0">
    <dxf>
      <font>
        <sz val="11"/>
        <color theme="1"/>
        <name val="Times New Roman"/>
        <family val="1"/>
      </font>
    </dxf>
  </rfmt>
  <rfmt sheetId="2" sqref="A2:XFD2" start="0" length="0">
    <dxf>
      <font>
        <sz val="11"/>
        <color theme="1"/>
        <name val="Times New Roman"/>
        <family val="1"/>
      </font>
    </dxf>
  </rfmt>
  <rcc rId="686" sId="2" odxf="1" dxf="1">
    <nc r="A3" t="inlineStr">
      <is>
        <t>за январь-февраль 2022 года</t>
      </is>
    </nc>
    <odxf>
      <font>
        <b val="0"/>
        <sz val="14"/>
        <name val="Times New Roman"/>
        <family val="1"/>
      </font>
      <alignment horizontal="general" vertical="bottom"/>
    </odxf>
    <ndxf>
      <font>
        <b/>
        <sz val="14"/>
        <name val="Times New Roman"/>
        <family val="1"/>
      </font>
      <alignment horizontal="center" vertical="center"/>
    </ndxf>
  </rcc>
  <rfmt sheetId="2" sqref="G3" start="0" length="0">
    <dxf>
      <font>
        <b/>
        <sz val="14"/>
        <name val="Times New Roman"/>
        <family val="1"/>
      </font>
      <alignment vertical="center"/>
    </dxf>
  </rfmt>
  <rfmt sheetId="2" sqref="H3" start="0" length="0">
    <dxf>
      <font>
        <b/>
        <sz val="14"/>
        <name val="Times New Roman"/>
        <family val="1"/>
      </font>
      <alignment vertical="center"/>
    </dxf>
  </rfmt>
  <rfmt sheetId="2" sqref="I3" start="0" length="0">
    <dxf>
      <font>
        <b/>
        <sz val="14"/>
        <name val="Times New Roman"/>
        <family val="1"/>
      </font>
      <alignment vertical="center"/>
    </dxf>
  </rfmt>
  <rfmt sheetId="2" sqref="J3" start="0" length="0">
    <dxf>
      <font>
        <sz val="11"/>
        <color theme="1"/>
        <name val="Times New Roman"/>
        <family val="1"/>
      </font>
    </dxf>
  </rfmt>
  <rfmt sheetId="2" sqref="K3" start="0" length="0">
    <dxf>
      <font>
        <sz val="11"/>
        <color theme="1"/>
        <name val="Times New Roman"/>
        <family val="1"/>
      </font>
    </dxf>
  </rfmt>
  <rfmt sheetId="2" sqref="A3:XFD3" start="0" length="0">
    <dxf>
      <font>
        <sz val="11"/>
        <color theme="1"/>
        <name val="Times New Roman"/>
        <family val="1"/>
      </font>
    </dxf>
  </rfmt>
  <rfmt sheetId="2" sqref="A4" start="0" length="0">
    <dxf>
      <font>
        <sz val="14"/>
        <name val="Times New Roman"/>
        <family val="1"/>
      </font>
      <border outline="0">
        <bottom style="thin">
          <color auto="1"/>
        </bottom>
      </border>
    </dxf>
  </rfmt>
  <rfmt sheetId="2" sqref="B4" start="0" length="0">
    <dxf>
      <font>
        <sz val="14"/>
        <name val="Times New Roman"/>
        <family val="1"/>
      </font>
      <alignment horizontal="general" vertical="bottom"/>
      <border outline="0">
        <bottom style="thin">
          <color auto="1"/>
        </bottom>
      </border>
    </dxf>
  </rfmt>
  <rfmt sheetId="2" sqref="C4" start="0" length="0">
    <dxf>
      <font>
        <sz val="14"/>
        <name val="Times New Roman"/>
        <family val="1"/>
      </font>
      <alignment horizontal="general" vertical="bottom"/>
      <border outline="0">
        <bottom style="thin">
          <color auto="1"/>
        </bottom>
      </border>
    </dxf>
  </rfmt>
  <rfmt sheetId="2" sqref="D4" start="0" length="0">
    <dxf>
      <font>
        <sz val="14"/>
        <name val="Times New Roman"/>
        <family val="1"/>
      </font>
      <alignment horizontal="general" vertical="bottom"/>
      <border outline="0">
        <bottom style="thin">
          <color auto="1"/>
        </bottom>
      </border>
    </dxf>
  </rfmt>
  <rfmt sheetId="2" sqref="E4" start="0" length="0">
    <dxf>
      <font>
        <sz val="14"/>
        <name val="Times New Roman"/>
        <family val="1"/>
      </font>
      <alignment horizontal="general" vertical="bottom"/>
      <border outline="0">
        <bottom style="thin">
          <color auto="1"/>
        </bottom>
      </border>
    </dxf>
  </rfmt>
  <rcc rId="687" sId="2" odxf="1" s="1" dxf="1">
    <nc r="F4" t="inlineStr">
      <is>
        <t>(млн рублей)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0" formatCode="General"/>
    </odxf>
    <ndxf>
      <font>
        <i/>
        <sz val="12"/>
        <color auto="1"/>
        <name val="Times New Roman"/>
        <family val="1"/>
        <charset val="204"/>
        <scheme val="none"/>
      </font>
      <numFmt numFmtId="13" formatCode="0%"/>
      <alignment horizontal="right"/>
      <border outline="0">
        <bottom style="thin">
          <color auto="1"/>
        </bottom>
      </border>
    </ndxf>
  </rcc>
  <rfmt sheetId="2" s="1" sqref="G4" start="0" length="0">
    <dxf>
      <font>
        <i/>
        <sz val="10"/>
        <color auto="1"/>
        <name val="Times New Roman"/>
        <family val="1"/>
        <charset val="204"/>
        <scheme val="none"/>
      </font>
      <numFmt numFmtId="13" formatCode="0%"/>
      <alignment horizontal="right"/>
    </dxf>
  </rfmt>
  <rfmt sheetId="2" sqref="H4" start="0" length="0">
    <dxf>
      <font>
        <sz val="11"/>
        <color theme="1"/>
        <name val="Times New Roman"/>
        <family val="1"/>
      </font>
    </dxf>
  </rfmt>
  <rfmt sheetId="2" sqref="I4" start="0" length="0">
    <dxf>
      <font>
        <sz val="11"/>
        <color theme="1"/>
        <name val="Times New Roman"/>
        <family val="1"/>
      </font>
    </dxf>
  </rfmt>
  <rfmt sheetId="2" sqref="J4" start="0" length="0">
    <dxf>
      <font>
        <sz val="11"/>
        <color theme="1"/>
        <name val="Times New Roman"/>
        <family val="1"/>
      </font>
    </dxf>
  </rfmt>
  <rfmt sheetId="2" sqref="K4" start="0" length="0">
    <dxf>
      <font>
        <sz val="11"/>
        <color theme="1"/>
        <name val="Times New Roman"/>
        <family val="1"/>
      </font>
    </dxf>
  </rfmt>
  <rfmt sheetId="2" sqref="A4:XFD4" start="0" length="0">
    <dxf>
      <font>
        <sz val="11"/>
        <color theme="1"/>
        <name val="Times New Roman"/>
        <family val="1"/>
      </font>
    </dxf>
  </rfmt>
  <rcc rId="688" sId="2" odxf="1" dxf="1">
    <nc r="A5" t="inlineStr">
      <is>
        <t>Наименование показателей</t>
      </is>
    </nc>
    <odxf>
      <font>
        <sz val="14"/>
        <name val="Times New Roman"/>
        <family val="1"/>
      </font>
      <alignment horizontal="general" vertical="bottom" wrapText="0"/>
      <border outline="0">
        <left/>
        <right/>
        <top/>
        <bottom/>
      </border>
    </odxf>
    <ndxf>
      <font>
        <sz val="14"/>
        <name val="Times New Roman"/>
        <family val="1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" sId="2" odxf="1" dxf="1">
    <nc r="B5" t="inlineStr">
      <is>
        <t>Утверждено Федеральным законом на 2022 год</t>
      </is>
    </nc>
    <odxf>
      <font>
        <sz val="14"/>
        <name val="Times New Roman"/>
        <family val="1"/>
      </font>
      <alignment wrapText="0"/>
      <border outline="0">
        <left/>
        <right/>
        <top/>
        <bottom/>
      </border>
    </odxf>
    <ndxf>
      <font>
        <sz val="14"/>
        <name val="Times New Roman"/>
        <family val="1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" sId="2" odxf="1" dxf="1">
    <nc r="C5" t="inlineStr">
      <is>
        <t>Январь</t>
      </is>
    </nc>
    <odxf>
      <font>
        <sz val="14"/>
        <name val="Times New Roman"/>
        <family val="1"/>
      </font>
      <alignment wrapText="0"/>
      <border outline="0">
        <left/>
        <right/>
        <top/>
        <bottom/>
      </border>
    </odxf>
    <ndxf>
      <font>
        <sz val="14"/>
        <name val="Times New Roman"/>
        <family val="1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" sId="2" odxf="1" dxf="1">
    <nc r="D5" t="inlineStr">
      <is>
        <t>Февраль</t>
      </is>
    </nc>
    <odxf>
      <font>
        <sz val="14"/>
        <name val="Times New Roman"/>
        <family val="1"/>
      </font>
      <alignment wrapText="0"/>
      <border outline="0">
        <left/>
        <right/>
        <top/>
      </border>
    </odxf>
    <ndxf>
      <font>
        <sz val="14"/>
        <name val="Times New Roman"/>
        <family val="1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692" sId="2" odxf="1" dxf="1">
    <nc r="E5" t="inlineStr">
      <is>
        <t>Январь-февраль</t>
      </is>
    </nc>
    <odxf>
      <font>
        <sz val="14"/>
        <name val="Times New Roman"/>
        <family val="1"/>
      </font>
      <alignment wrapText="0"/>
      <border outline="0">
        <left/>
        <right/>
        <top/>
      </border>
    </odxf>
    <ndxf>
      <font>
        <sz val="14"/>
        <name val="Times New Roman"/>
        <family val="1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693" sId="2" odxf="1" s="1" dxf="1">
    <nc r="F5" t="inlineStr">
      <is>
        <t>% исполнения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0" formatCode="General"/>
    </odxf>
    <ndxf>
      <font>
        <sz val="10"/>
        <color auto="1"/>
        <name val="Times New Roman"/>
        <family val="1"/>
        <charset val="204"/>
        <scheme val="none"/>
      </font>
      <numFmt numFmtId="13" formatCode="0%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G5" start="0" length="0">
    <dxf>
      <font>
        <sz val="11"/>
        <color theme="1"/>
        <name val="Times New Roman"/>
        <family val="1"/>
      </font>
      <numFmt numFmtId="168" formatCode="#,##0.0"/>
    </dxf>
  </rfmt>
  <rfmt sheetId="2" sqref="H5" start="0" length="0">
    <dxf>
      <font>
        <sz val="11"/>
        <color theme="1"/>
        <name val="Times New Roman"/>
        <family val="1"/>
      </font>
    </dxf>
  </rfmt>
  <rfmt sheetId="2" sqref="I5" start="0" length="0">
    <dxf>
      <font>
        <sz val="11"/>
        <color theme="1"/>
        <name val="Times New Roman"/>
        <family val="1"/>
      </font>
    </dxf>
  </rfmt>
  <rfmt sheetId="2" sqref="J5" start="0" length="0">
    <dxf>
      <font>
        <sz val="11"/>
        <color theme="1"/>
        <name val="Times New Roman"/>
        <family val="1"/>
      </font>
    </dxf>
  </rfmt>
  <rfmt sheetId="2" sqref="K5" start="0" length="0">
    <dxf>
      <font>
        <sz val="11"/>
        <color theme="1"/>
        <name val="Times New Roman"/>
        <family val="1"/>
      </font>
    </dxf>
  </rfmt>
  <rfmt sheetId="2" sqref="A5:XFD5" start="0" length="0">
    <dxf>
      <font>
        <sz val="11"/>
        <color theme="1"/>
        <name val="Times New Roman"/>
        <family val="1"/>
      </font>
    </dxf>
  </rfmt>
  <rfmt sheetId="2" sqref="G6" start="0" length="0">
    <dxf>
      <font>
        <sz val="11"/>
        <color theme="1"/>
        <name val="Times New Roman"/>
        <family val="1"/>
      </font>
      <numFmt numFmtId="168" formatCode="#,##0.0"/>
    </dxf>
  </rfmt>
  <rfmt sheetId="2" sqref="H6" start="0" length="0">
    <dxf>
      <font>
        <sz val="11"/>
        <color theme="1"/>
        <name val="Times New Roman"/>
        <family val="1"/>
      </font>
    </dxf>
  </rfmt>
  <rfmt sheetId="2" sqref="I6" start="0" length="0">
    <dxf>
      <font>
        <sz val="11"/>
        <color theme="1"/>
        <name val="Times New Roman"/>
        <family val="1"/>
      </font>
    </dxf>
  </rfmt>
  <rfmt sheetId="2" sqref="J6" start="0" length="0">
    <dxf>
      <font>
        <sz val="11"/>
        <color theme="1"/>
        <name val="Times New Roman"/>
        <family val="1"/>
      </font>
    </dxf>
  </rfmt>
  <rfmt sheetId="2" sqref="K6" start="0" length="0">
    <dxf>
      <font>
        <sz val="11"/>
        <color theme="1"/>
        <name val="Times New Roman"/>
        <family val="1"/>
      </font>
    </dxf>
  </rfmt>
  <rfmt sheetId="2" sqref="A6:XFD6" start="0" length="0">
    <dxf>
      <font>
        <sz val="11"/>
        <color theme="1"/>
        <name val="Times New Roman"/>
        <family val="1"/>
      </font>
    </dxf>
  </rfmt>
  <rcc rId="694" sId="2" odxf="1" dxf="1">
    <nc r="A7">
      <v>1</v>
    </nc>
    <odxf>
      <font>
        <sz val="14"/>
        <name val="Times New Roman"/>
        <family val="1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Times New Roman"/>
        <family val="1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" sId="2" odxf="1" dxf="1">
    <nc r="B7">
      <v>2</v>
    </nc>
    <odxf>
      <font>
        <sz val="14"/>
        <name val="Times New Roman"/>
        <family val="1"/>
      </font>
      <alignment wrapText="0"/>
      <border outline="0">
        <left/>
        <right/>
        <top/>
        <bottom/>
      </border>
    </odxf>
    <ndxf>
      <font>
        <sz val="8"/>
        <color theme="1"/>
        <name val="Times New Roman"/>
        <family val="1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" sId="2" odxf="1" dxf="1">
    <nc r="C7">
      <v>3</v>
    </nc>
    <odxf>
      <font>
        <sz val="14"/>
        <name val="Times New Roman"/>
        <family val="1"/>
      </font>
      <alignment wrapText="0"/>
      <border outline="0">
        <left/>
        <right/>
        <top/>
        <bottom/>
      </border>
    </odxf>
    <ndxf>
      <font>
        <sz val="8"/>
        <color theme="1"/>
        <name val="Times New Roman"/>
        <family val="1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" sId="2" odxf="1" dxf="1">
    <nc r="D7">
      <v>4</v>
    </nc>
    <odxf>
      <font>
        <sz val="14"/>
        <name val="Times New Roman"/>
        <family val="1"/>
      </font>
      <alignment wrapText="0"/>
      <border outline="0">
        <left/>
        <right/>
        <top/>
        <bottom/>
      </border>
    </odxf>
    <ndxf>
      <font>
        <sz val="8"/>
        <color theme="1"/>
        <name val="Times New Roman"/>
        <family val="1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" sId="2" odxf="1" dxf="1">
    <nc r="E7">
      <v>5</v>
    </nc>
    <odxf>
      <font>
        <sz val="14"/>
        <name val="Times New Roman"/>
        <family val="1"/>
      </font>
      <alignment wrapText="0"/>
      <border outline="0">
        <left/>
        <right/>
        <top/>
        <bottom/>
      </border>
    </odxf>
    <ndxf>
      <font>
        <sz val="8"/>
        <color theme="1"/>
        <name val="Times New Roman"/>
        <family val="1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" sId="2" odxf="1" dxf="1">
    <nc r="F7" t="inlineStr">
      <is>
        <t>6=5/2*100</t>
      </is>
    </nc>
    <odxf>
      <font>
        <sz val="14"/>
        <name val="Times New Roman"/>
        <family val="1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Times New Roman"/>
        <family val="1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G7" start="0" length="0">
    <dxf>
      <font>
        <sz val="11"/>
        <color theme="1"/>
        <name val="Times New Roman"/>
        <family val="1"/>
      </font>
      <numFmt numFmtId="168" formatCode="#,##0.0"/>
    </dxf>
  </rfmt>
  <rfmt sheetId="2" sqref="H7" start="0" length="0">
    <dxf>
      <font>
        <sz val="11"/>
        <color theme="1"/>
        <name val="Times New Roman"/>
        <family val="1"/>
      </font>
    </dxf>
  </rfmt>
  <rfmt sheetId="2" sqref="I7" start="0" length="0">
    <dxf>
      <font>
        <sz val="11"/>
        <color theme="1"/>
        <name val="Times New Roman"/>
        <family val="1"/>
      </font>
    </dxf>
  </rfmt>
  <rfmt sheetId="2" sqref="J7" start="0" length="0">
    <dxf>
      <font>
        <sz val="11"/>
        <color theme="1"/>
        <name val="Times New Roman"/>
        <family val="1"/>
      </font>
    </dxf>
  </rfmt>
  <rfmt sheetId="2" sqref="K7" start="0" length="0">
    <dxf>
      <font>
        <sz val="11"/>
        <color theme="1"/>
        <name val="Times New Roman"/>
        <family val="1"/>
      </font>
    </dxf>
  </rfmt>
  <rfmt sheetId="2" sqref="A7:XFD7" start="0" length="0">
    <dxf>
      <font>
        <sz val="11"/>
        <color theme="1"/>
        <name val="Times New Roman"/>
        <family val="1"/>
      </font>
    </dxf>
  </rfmt>
  <rcc rId="700" sId="2" odxf="1" dxf="1">
    <nc r="A8" t="inlineStr">
      <is>
        <t>Доходы, всего</t>
      </is>
    </nc>
    <odxf>
      <font>
        <b val="0"/>
        <sz val="14"/>
        <name val="Times New Roman"/>
        <family val="1"/>
      </font>
      <alignment horizontal="general" vertical="bottom" wrapText="0"/>
      <border outline="0">
        <left/>
        <right/>
        <top/>
        <bottom/>
      </border>
    </odxf>
    <ndxf>
      <font>
        <b/>
        <sz val="14"/>
        <color theme="1"/>
        <name val="Times New Roman"/>
        <family val="1"/>
      </font>
      <alignment horizontal="justify" vertical="center" wrapText="1"/>
      <border outline="0">
        <left style="thin">
          <color auto="1"/>
        </left>
        <right style="thin">
          <color auto="1"/>
        </right>
        <top style="thin">
          <color auto="1"/>
        </top>
        <bottom style="hair">
          <color auto="1"/>
        </bottom>
      </border>
    </ndxf>
  </rcc>
  <rcc rId="701" sId="2" odxf="1" dxf="1" numFmtId="4">
    <nc r="B8">
      <v>25021905.145599999</v>
    </nc>
    <odxf>
      <font>
        <b val="0"/>
        <sz val="14"/>
        <name val="Times New Roman"/>
        <family val="1"/>
      </font>
      <numFmt numFmtId="0" formatCode="General"/>
      <border outline="0">
        <right/>
        <top/>
        <bottom/>
      </border>
    </odxf>
    <ndxf>
      <font>
        <b/>
        <sz val="12"/>
        <color theme="1"/>
        <name val="Times New Roman"/>
        <family val="1"/>
      </font>
      <numFmt numFmtId="168" formatCode="#,##0.0"/>
      <border outline="0">
        <right style="hair">
          <color auto="1"/>
        </right>
        <top style="thin">
          <color auto="1"/>
        </top>
        <bottom style="hair">
          <color auto="1"/>
        </bottom>
      </border>
    </ndxf>
  </rcc>
  <rcc rId="702" sId="2" odxf="1" dxf="1" numFmtId="4">
    <nc r="C8">
      <v>2088812.8041734204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</border>
    </ndxf>
  </rcc>
  <rcc rId="703" sId="2" odxf="1" dxf="1" numFmtId="4">
    <nc r="D8">
      <v>2116902.2893343326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thin">
          <color auto="1"/>
        </top>
        <bottom style="hair">
          <color auto="1"/>
        </bottom>
      </border>
    </ndxf>
  </rcc>
  <rcc rId="704" sId="2" odxf="1" dxf="1" numFmtId="4">
    <nc r="E8">
      <v>4205715.0935077528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thin">
          <color auto="1"/>
        </top>
        <bottom style="hair">
          <color auto="1"/>
        </bottom>
      </border>
    </ndxf>
  </rcc>
  <rcc rId="705" sId="2" odxf="1" dxf="1" numFmtId="4">
    <nc r="F8">
      <v>16.808132990014595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auto="1"/>
        </left>
        <right style="thin">
          <color auto="1"/>
        </right>
        <top style="thin">
          <color auto="1"/>
        </top>
        <bottom style="hair">
          <color auto="1"/>
        </bottom>
      </border>
    </ndxf>
  </rcc>
  <rfmt sheetId="2" sqref="G8" start="0" length="0">
    <dxf>
      <font>
        <sz val="11"/>
        <color theme="1"/>
        <name val="Times New Roman"/>
        <family val="1"/>
      </font>
      <numFmt numFmtId="168" formatCode="#,##0.0"/>
    </dxf>
  </rfmt>
  <rfmt sheetId="2" sqref="H8" start="0" length="0">
    <dxf>
      <font>
        <sz val="11"/>
        <color theme="1"/>
        <name val="Times New Roman"/>
        <family val="1"/>
      </font>
      <numFmt numFmtId="168" formatCode="#,##0.0"/>
    </dxf>
  </rfmt>
  <rfmt sheetId="2" sqref="I8" start="0" length="0">
    <dxf>
      <font>
        <sz val="11"/>
        <color theme="1"/>
        <name val="Times New Roman"/>
        <family val="1"/>
      </font>
      <numFmt numFmtId="168" formatCode="#,##0.0"/>
    </dxf>
  </rfmt>
  <rfmt sheetId="2" sqref="J8" start="0" length="0">
    <dxf>
      <font>
        <sz val="11"/>
        <color theme="1"/>
        <name val="Times New Roman"/>
        <family val="1"/>
      </font>
      <numFmt numFmtId="168" formatCode="#,##0.0"/>
    </dxf>
  </rfmt>
  <rfmt sheetId="2" sqref="K8" start="0" length="0">
    <dxf>
      <font>
        <sz val="11"/>
        <color theme="1"/>
        <name val="Times New Roman"/>
        <family val="1"/>
      </font>
      <numFmt numFmtId="168" formatCode="#,##0.0"/>
    </dxf>
  </rfmt>
  <rfmt sheetId="2" sqref="A8:XFD8" start="0" length="0">
    <dxf>
      <font>
        <sz val="11"/>
        <color theme="1"/>
        <name val="Times New Roman"/>
        <family val="1"/>
      </font>
    </dxf>
  </rfmt>
  <rcc rId="706" sId="2" odxf="1" dxf="1">
    <nc r="A9" t="inlineStr">
      <is>
        <t xml:space="preserve"> администрируемые ФНС России</t>
      </is>
    </nc>
    <odxf>
      <font>
        <sz val="14"/>
        <name val="Times New Roman"/>
        <family val="1"/>
      </font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707" sId="2" odxf="1" dxf="1" numFmtId="4">
    <nc r="B9">
      <v>16785396.037749998</v>
    </nc>
    <odxf>
      <font>
        <sz val="14"/>
        <name val="Times New Roman"/>
        <family val="1"/>
      </font>
      <numFmt numFmtId="0" formatCode="General"/>
      <border outline="0"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8" sId="2" odxf="1" dxf="1" numFmtId="4">
    <nc r="C9">
      <v>1457211.9741658403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9" sId="2" odxf="1" dxf="1" numFmtId="4">
    <nc r="D9">
      <v>1245953.7382856787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10" sId="2" odxf="1" dxf="1" numFmtId="4">
    <nc r="E9">
      <v>2703165.712451519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11" sId="2" odxf="1" dxf="1" numFmtId="4">
    <nc r="F9">
      <v>16.104271274697105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2" sqref="G9" start="0" length="0">
    <dxf>
      <font>
        <sz val="11"/>
        <color theme="1"/>
        <name val="Times New Roman"/>
        <family val="1"/>
      </font>
      <numFmt numFmtId="168" formatCode="#,##0.0"/>
    </dxf>
  </rfmt>
  <rfmt sheetId="2" sqref="H9" start="0" length="0">
    <dxf>
      <font>
        <sz val="11"/>
        <color theme="1"/>
        <name val="Times New Roman"/>
        <family val="1"/>
      </font>
      <numFmt numFmtId="168" formatCode="#,##0.0"/>
    </dxf>
  </rfmt>
  <rfmt sheetId="2" sqref="I9" start="0" length="0">
    <dxf>
      <font>
        <sz val="11"/>
        <color theme="1"/>
        <name val="Times New Roman"/>
        <family val="1"/>
      </font>
      <numFmt numFmtId="168" formatCode="#,##0.0"/>
    </dxf>
  </rfmt>
  <rfmt sheetId="2" sqref="J9" start="0" length="0">
    <dxf>
      <font>
        <sz val="11"/>
        <color theme="1"/>
        <name val="Times New Roman"/>
        <family val="1"/>
      </font>
      <numFmt numFmtId="168" formatCode="#,##0.0"/>
    </dxf>
  </rfmt>
  <rfmt sheetId="2" sqref="K9" start="0" length="0">
    <dxf>
      <font>
        <sz val="11"/>
        <color theme="1"/>
        <name val="Times New Roman"/>
        <family val="1"/>
      </font>
      <numFmt numFmtId="168" formatCode="#,##0.0"/>
    </dxf>
  </rfmt>
  <rfmt sheetId="2" sqref="A9:XFD9" start="0" length="0">
    <dxf>
      <font>
        <sz val="11"/>
        <color theme="1"/>
        <name val="Times New Roman"/>
        <family val="1"/>
      </font>
    </dxf>
  </rfmt>
  <rcc rId="712" sId="2" odxf="1" dxf="1">
    <nc r="A10" t="inlineStr">
      <is>
        <t xml:space="preserve"> администрируемые ФТС России</t>
      </is>
    </nc>
    <odxf>
      <font>
        <sz val="14"/>
        <name val="Times New Roman"/>
        <family val="1"/>
      </font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713" sId="2" odxf="1" dxf="1" numFmtId="4">
    <nc r="B10">
      <v>6225744.9993500002</v>
    </nc>
    <odxf>
      <font>
        <sz val="14"/>
        <name val="Times New Roman"/>
        <family val="1"/>
      </font>
      <numFmt numFmtId="0" formatCode="General"/>
      <border outline="0"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4" sId="2" odxf="1" dxf="1" numFmtId="4">
    <nc r="C10">
      <v>549616.36243689002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5" sId="2" odxf="1" dxf="1" numFmtId="4">
    <nc r="D10">
      <v>730254.91950117995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16" sId="2" odxf="1" dxf="1" numFmtId="4">
    <nc r="E10">
      <v>1279871.28193807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17" sId="2" odxf="1" dxf="1" numFmtId="4">
    <nc r="F10">
      <v>20.557720916479795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2" sqref="G10" start="0" length="0">
    <dxf>
      <font>
        <sz val="11"/>
        <color theme="1"/>
        <name val="Times New Roman"/>
        <family val="1"/>
      </font>
      <numFmt numFmtId="14" formatCode="0.00%"/>
    </dxf>
  </rfmt>
  <rfmt sheetId="2" sqref="H10" start="0" length="0">
    <dxf>
      <font>
        <sz val="11"/>
        <color theme="1"/>
        <name val="Times New Roman"/>
        <family val="1"/>
      </font>
      <numFmt numFmtId="168" formatCode="#,##0.0"/>
    </dxf>
  </rfmt>
  <rfmt sheetId="2" sqref="I10" start="0" length="0">
    <dxf>
      <font>
        <sz val="11"/>
        <color theme="1"/>
        <name val="Times New Roman"/>
        <family val="1"/>
      </font>
      <numFmt numFmtId="168" formatCode="#,##0.0"/>
    </dxf>
  </rfmt>
  <rfmt sheetId="2" sqref="J10" start="0" length="0">
    <dxf>
      <font>
        <sz val="11"/>
        <color theme="1"/>
        <name val="Times New Roman"/>
        <family val="1"/>
      </font>
      <numFmt numFmtId="168" formatCode="#,##0.0"/>
    </dxf>
  </rfmt>
  <rfmt sheetId="2" sqref="K10" start="0" length="0">
    <dxf>
      <font>
        <sz val="11"/>
        <color theme="1"/>
        <name val="Times New Roman"/>
        <family val="1"/>
      </font>
      <numFmt numFmtId="168" formatCode="#,##0.0"/>
    </dxf>
  </rfmt>
  <rfmt sheetId="2" sqref="A10:XFD10" start="0" length="0">
    <dxf>
      <font>
        <sz val="11"/>
        <color theme="1"/>
        <name val="Times New Roman"/>
        <family val="1"/>
      </font>
    </dxf>
  </rfmt>
  <rcc rId="718" sId="2" odxf="1" dxf="1">
    <nc r="A11" t="inlineStr">
      <is>
        <t xml:space="preserve"> администрируемые другими администраторами </t>
      </is>
    </nc>
    <odxf>
      <font>
        <sz val="14"/>
        <name val="Times New Roman"/>
        <family val="1"/>
      </font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ndxf>
  </rcc>
  <rcc rId="719" sId="2" odxf="1" dxf="1">
    <nc r="B11">
      <f>B8-B9-B10</f>
    </nc>
    <odxf>
      <font>
        <sz val="14"/>
        <name val="Times New Roman"/>
        <family val="1"/>
      </font>
      <numFmt numFmtId="0" formatCode="General"/>
      <border outline="0"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border outline="0">
        <right style="hair">
          <color indexed="64"/>
        </right>
        <top style="hair">
          <color indexed="64"/>
        </top>
        <bottom style="thin">
          <color indexed="64"/>
        </bottom>
      </border>
    </ndxf>
  </rcc>
  <rcc rId="720" sId="2" odxf="1" dxf="1" numFmtId="4">
    <nc r="C11">
      <v>81984.467570690089</v>
    </nc>
    <odxf>
      <font>
        <sz val="14"/>
        <name val="Times New Roman"/>
        <family val="1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ndxf>
  </rcc>
  <rcc rId="721" sId="2" odxf="1" dxf="1" numFmtId="4">
    <nc r="D11">
      <v>140693.63154747372</v>
    </nc>
    <odxf>
      <font>
        <sz val="14"/>
        <name val="Times New Roman"/>
        <family val="1"/>
      </font>
      <numFmt numFmtId="0" formatCode="General"/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border outline="0">
        <left style="hair">
          <color auto="1"/>
        </left>
        <top style="hair">
          <color auto="1"/>
        </top>
        <bottom style="thin">
          <color auto="1"/>
        </bottom>
      </border>
    </ndxf>
  </rcc>
  <rcc rId="722" sId="2" odxf="1" dxf="1" numFmtId="4">
    <nc r="E11">
      <v>222678.09911816381</v>
    </nc>
    <odxf>
      <font>
        <sz val="14"/>
        <name val="Times New Roman"/>
        <family val="1"/>
      </font>
      <numFmt numFmtId="0" formatCode="General"/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border outline="0">
        <left style="hair">
          <color auto="1"/>
        </left>
        <top style="hair">
          <color auto="1"/>
        </top>
        <bottom style="thin">
          <color auto="1"/>
        </bottom>
      </border>
    </ndxf>
  </rcc>
  <rcc rId="723" sId="2" odxf="1" dxf="1" numFmtId="4">
    <nc r="F11">
      <v>11.074302459291376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ndxf>
  </rcc>
  <rfmt sheetId="2" sqref="G11" start="0" length="0">
    <dxf>
      <font>
        <sz val="11"/>
        <color theme="1"/>
        <name val="Times New Roman"/>
        <family val="1"/>
      </font>
      <numFmt numFmtId="168" formatCode="#,##0.0"/>
    </dxf>
  </rfmt>
  <rfmt sheetId="2" sqref="H11" start="0" length="0">
    <dxf>
      <font>
        <sz val="11"/>
        <color theme="1"/>
        <name val="Times New Roman"/>
        <family val="1"/>
      </font>
      <numFmt numFmtId="168" formatCode="#,##0.0"/>
    </dxf>
  </rfmt>
  <rfmt sheetId="2" sqref="I11" start="0" length="0">
    <dxf>
      <font>
        <sz val="11"/>
        <color theme="1"/>
        <name val="Times New Roman"/>
        <family val="1"/>
      </font>
      <numFmt numFmtId="168" formatCode="#,##0.0"/>
    </dxf>
  </rfmt>
  <rfmt sheetId="2" sqref="J11" start="0" length="0">
    <dxf>
      <font>
        <sz val="11"/>
        <color theme="1"/>
        <name val="Times New Roman"/>
        <family val="1"/>
      </font>
      <numFmt numFmtId="168" formatCode="#,##0.0"/>
    </dxf>
  </rfmt>
  <rfmt sheetId="2" sqref="K11" start="0" length="0">
    <dxf>
      <font>
        <sz val="11"/>
        <color theme="1"/>
        <name val="Times New Roman"/>
        <family val="1"/>
      </font>
      <numFmt numFmtId="168" formatCode="#,##0.0"/>
    </dxf>
  </rfmt>
  <rfmt sheetId="2" sqref="A11:XFD11" start="0" length="0">
    <dxf>
      <font>
        <sz val="11"/>
        <color theme="1"/>
        <name val="Times New Roman"/>
        <family val="1"/>
      </font>
    </dxf>
  </rfmt>
  <rcc rId="724" sId="2" odxf="1" dxf="1">
    <nc r="A12" t="inlineStr">
      <is>
        <t>Нефтегазовые доходы</t>
      </is>
    </nc>
    <odxf>
      <font>
        <b val="0"/>
        <sz val="14"/>
        <name val="Times New Roman"/>
        <family val="1"/>
      </font>
      <alignment horizontal="general" vertical="bottom" wrapText="0"/>
      <border outline="0">
        <left/>
        <right/>
      </border>
    </odxf>
    <ndxf>
      <font>
        <b/>
        <sz val="12"/>
        <color theme="1"/>
        <name val="Times New Roman"/>
        <family val="1"/>
      </font>
      <alignment horizontal="justify" vertical="center" wrapText="1"/>
      <border outline="0">
        <left style="thin">
          <color indexed="64"/>
        </left>
        <right style="thin">
          <color indexed="64"/>
        </right>
      </border>
    </ndxf>
  </rcc>
  <rcc rId="725" sId="2" odxf="1" dxf="1" numFmtId="4">
    <nc r="B12">
      <v>9542624.8241000008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right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right style="hair">
          <color indexed="64"/>
        </right>
      </border>
    </ndxf>
  </rcc>
  <rcc rId="726" sId="2" odxf="1" dxf="1" numFmtId="4">
    <nc r="C12">
      <v>794518.7935258199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right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</border>
    </ndxf>
  </rcc>
  <rcc rId="727" sId="2" odxf="1" dxf="1" numFmtId="4">
    <nc r="D12">
      <v>971682.77837692993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</border>
    </ndxf>
  </rcc>
  <rcc rId="728" sId="2" odxf="1" dxf="1" numFmtId="4">
    <nc r="E12">
      <v>1766201.5719027498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</border>
    </ndxf>
  </rcc>
  <rcc rId="729" sId="2" odxf="1" dxf="1" numFmtId="4">
    <nc r="F12">
      <v>18.508550890968582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</border>
    </ndxf>
  </rcc>
  <rfmt sheetId="2" sqref="G12" start="0" length="0">
    <dxf>
      <font>
        <sz val="11"/>
        <color theme="1"/>
        <name val="Times New Roman"/>
        <family val="1"/>
      </font>
      <numFmt numFmtId="168" formatCode="#,##0.0"/>
    </dxf>
  </rfmt>
  <rfmt sheetId="2" sqref="H12" start="0" length="0">
    <dxf>
      <font>
        <sz val="11"/>
        <color theme="1"/>
        <name val="Times New Roman"/>
        <family val="1"/>
      </font>
      <numFmt numFmtId="168" formatCode="#,##0.0"/>
    </dxf>
  </rfmt>
  <rfmt sheetId="2" sqref="I12" start="0" length="0">
    <dxf>
      <font>
        <sz val="11"/>
        <color theme="1"/>
        <name val="Times New Roman"/>
        <family val="1"/>
      </font>
      <numFmt numFmtId="168" formatCode="#,##0.0"/>
    </dxf>
  </rfmt>
  <rfmt sheetId="2" sqref="J12" start="0" length="0">
    <dxf>
      <font>
        <sz val="11"/>
        <color theme="1"/>
        <name val="Times New Roman"/>
        <family val="1"/>
      </font>
      <numFmt numFmtId="168" formatCode="#,##0.0"/>
    </dxf>
  </rfmt>
  <rfmt sheetId="2" sqref="K12" start="0" length="0">
    <dxf>
      <font>
        <sz val="11"/>
        <color theme="1"/>
        <name val="Times New Roman"/>
        <family val="1"/>
      </font>
      <numFmt numFmtId="168" formatCode="#,##0.0"/>
    </dxf>
  </rfmt>
  <rfmt sheetId="2" sqref="A12:XFD12" start="0" length="0">
    <dxf>
      <font>
        <sz val="11"/>
        <color theme="1"/>
        <name val="Times New Roman"/>
        <family val="1"/>
      </font>
    </dxf>
  </rfmt>
  <rcc rId="730" sId="2" odxf="1" dxf="1">
    <nc r="A13" t="inlineStr">
      <is>
        <t>Ненефтегазовые доходы</t>
      </is>
    </nc>
    <odxf>
      <font>
        <b val="0"/>
        <sz val="14"/>
        <name val="Times New Roman"/>
        <family val="1"/>
      </font>
      <alignment horizontal="general" vertical="bottom" wrapText="0"/>
      <border outline="0">
        <left/>
        <right/>
        <top/>
        <bottom/>
      </border>
    </odxf>
    <ndxf>
      <font>
        <b/>
        <sz val="12"/>
        <color theme="1"/>
        <name val="Times New Roman"/>
        <family val="1"/>
      </font>
      <alignment horizontal="justify" vertical="center" wrapText="1"/>
      <border outline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ndxf>
  </rcc>
  <rcc rId="731" sId="2" odxf="1" dxf="1" numFmtId="4">
    <nc r="B13">
      <v>15479280.3215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right style="hair">
          <color auto="1"/>
        </right>
        <top style="dashed">
          <color auto="1"/>
        </top>
        <bottom style="dashed">
          <color auto="1"/>
        </bottom>
      </border>
    </ndxf>
  </rcc>
  <rcc rId="732" sId="2" odxf="1" dxf="1" numFmtId="4">
    <nc r="C13">
      <v>1294294.010647598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right style="hair">
          <color auto="1"/>
        </right>
        <top style="dashed">
          <color auto="1"/>
        </top>
        <bottom style="dashed">
          <color auto="1"/>
        </bottom>
      </border>
    </ndxf>
  </rcc>
  <rcc rId="733" sId="2" odxf="1" dxf="1" numFmtId="4">
    <nc r="D13">
      <v>1145219.5109573894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dashed">
          <color auto="1"/>
        </top>
        <bottom style="dashed">
          <color auto="1"/>
        </bottom>
      </border>
    </ndxf>
  </rcc>
  <rcc rId="734" sId="2" odxf="1" dxf="1" numFmtId="4">
    <nc r="E13">
      <v>2439513.5216049873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dashed">
          <color auto="1"/>
        </top>
        <bottom style="dashed">
          <color auto="1"/>
        </bottom>
      </border>
    </ndxf>
  </rcc>
  <rcc rId="735" sId="2" odxf="1" dxf="1" numFmtId="4">
    <nc r="F13">
      <v>15.759863966134244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ndxf>
  </rcc>
  <rfmt sheetId="2" sqref="G13" start="0" length="0">
    <dxf>
      <font>
        <sz val="11"/>
        <color theme="1"/>
        <name val="Times New Roman"/>
        <family val="1"/>
      </font>
      <numFmt numFmtId="168" formatCode="#,##0.0"/>
    </dxf>
  </rfmt>
  <rfmt sheetId="2" sqref="H13" start="0" length="0">
    <dxf>
      <font>
        <sz val="11"/>
        <color theme="1"/>
        <name val="Times New Roman"/>
        <family val="1"/>
      </font>
      <numFmt numFmtId="168" formatCode="#,##0.0"/>
    </dxf>
  </rfmt>
  <rfmt sheetId="2" sqref="I13" start="0" length="0">
    <dxf>
      <font>
        <sz val="11"/>
        <color theme="1"/>
        <name val="Times New Roman"/>
        <family val="1"/>
      </font>
      <numFmt numFmtId="168" formatCode="#,##0.0"/>
    </dxf>
  </rfmt>
  <rfmt sheetId="2" sqref="J13" start="0" length="0">
    <dxf>
      <font>
        <sz val="11"/>
        <color theme="1"/>
        <name val="Times New Roman"/>
        <family val="1"/>
      </font>
      <numFmt numFmtId="168" formatCode="#,##0.0"/>
    </dxf>
  </rfmt>
  <rfmt sheetId="2" sqref="K13" start="0" length="0">
    <dxf>
      <font>
        <sz val="11"/>
        <color theme="1"/>
        <name val="Times New Roman"/>
        <family val="1"/>
      </font>
      <numFmt numFmtId="168" formatCode="#,##0.0"/>
    </dxf>
  </rfmt>
  <rfmt sheetId="2" sqref="A13:XFD13" start="0" length="0">
    <dxf>
      <font>
        <sz val="11"/>
        <color theme="1"/>
        <name val="Times New Roman"/>
        <family val="1"/>
      </font>
    </dxf>
  </rfmt>
  <rcc rId="736" sId="2" odxf="1" dxf="1">
    <nc r="A14" t="inlineStr">
      <is>
        <t>Оборотные налоги и сборы</t>
      </is>
    </nc>
    <odxf>
      <font>
        <b val="0"/>
        <sz val="14"/>
        <name val="Times New Roman"/>
        <family val="1"/>
      </font>
      <alignment horizontal="general" vertical="bottom" wrapText="0"/>
      <border outline="0">
        <left/>
        <right/>
        <top/>
        <bottom/>
      </border>
    </odxf>
    <ndxf>
      <font>
        <b/>
        <sz val="12"/>
        <color theme="1"/>
        <name val="Times New Roman"/>
        <family val="1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dashed">
          <color indexed="64"/>
        </top>
        <bottom style="hair">
          <color indexed="64"/>
        </bottom>
      </border>
    </ndxf>
  </rcc>
  <rcc rId="737" sId="2" odxf="1" dxf="1">
    <nc r="B14">
      <f>B15+B18</f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right style="hair">
          <color indexed="64"/>
        </right>
        <top style="dashed">
          <color indexed="64"/>
        </top>
        <bottom style="hair">
          <color indexed="64"/>
        </bottom>
      </border>
    </ndxf>
  </rcc>
  <rcc rId="738" sId="2" odxf="1" dxf="1" numFmtId="4">
    <nc r="C14">
      <v>1124412.1123378398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top style="dashed">
          <color indexed="64"/>
        </top>
        <bottom style="hair">
          <color indexed="64"/>
        </bottom>
      </border>
    </ndxf>
  </rcc>
  <rcc rId="739" sId="2" odxf="1" dxf="1" numFmtId="4">
    <nc r="D14">
      <v>756160.95327277016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dashed">
          <color auto="1"/>
        </top>
        <bottom style="hair">
          <color auto="1"/>
        </bottom>
      </border>
    </ndxf>
  </rcc>
  <rcc rId="740" sId="2" odxf="1" dxf="1" numFmtId="4">
    <nc r="E14">
      <v>1880573.0656106099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dashed">
          <color auto="1"/>
        </top>
        <bottom style="hair">
          <color auto="1"/>
        </bottom>
      </border>
    </ndxf>
  </rcc>
  <rcc rId="741" sId="2" odxf="1" dxf="1" numFmtId="4">
    <nc r="F14">
      <v>17.166007476569824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dashed">
          <color indexed="64"/>
        </top>
        <bottom style="hair">
          <color indexed="64"/>
        </bottom>
      </border>
    </ndxf>
  </rcc>
  <rfmt sheetId="2" sqref="G14" start="0" length="0">
    <dxf>
      <font>
        <sz val="11"/>
        <color theme="1"/>
        <name val="Times New Roman"/>
        <family val="1"/>
      </font>
      <numFmt numFmtId="168" formatCode="#,##0.0"/>
    </dxf>
  </rfmt>
  <rfmt sheetId="2" sqref="H14" start="0" length="0">
    <dxf>
      <font>
        <sz val="11"/>
        <color theme="1"/>
        <name val="Times New Roman"/>
        <family val="1"/>
      </font>
      <numFmt numFmtId="168" formatCode="#,##0.0"/>
    </dxf>
  </rfmt>
  <rfmt sheetId="2" sqref="I14" start="0" length="0">
    <dxf>
      <font>
        <sz val="11"/>
        <color theme="1"/>
        <name val="Times New Roman"/>
        <family val="1"/>
      </font>
      <numFmt numFmtId="168" formatCode="#,##0.0"/>
    </dxf>
  </rfmt>
  <rfmt sheetId="2" sqref="J14" start="0" length="0">
    <dxf>
      <font>
        <sz val="11"/>
        <color theme="1"/>
        <name val="Times New Roman"/>
        <family val="1"/>
      </font>
      <numFmt numFmtId="168" formatCode="#,##0.0"/>
    </dxf>
  </rfmt>
  <rfmt sheetId="2" sqref="K14" start="0" length="0">
    <dxf>
      <font>
        <sz val="11"/>
        <color theme="1"/>
        <name val="Times New Roman"/>
        <family val="1"/>
      </font>
      <numFmt numFmtId="168" formatCode="#,##0.0"/>
    </dxf>
  </rfmt>
  <rfmt sheetId="2" sqref="A14:XFD14" start="0" length="0">
    <dxf>
      <font>
        <sz val="11"/>
        <color theme="1"/>
        <name val="Times New Roman"/>
        <family val="1"/>
      </font>
    </dxf>
  </rfmt>
  <rcc rId="742" sId="2" odxf="1" dxf="1">
    <nc r="A15" t="inlineStr">
      <is>
        <t>Связанные с внутренним производством</t>
      </is>
    </nc>
    <odxf>
      <font>
        <b val="0"/>
        <i val="0"/>
        <sz val="14"/>
        <name val="Times New Roman"/>
        <family val="1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b/>
        <i/>
        <sz val="12"/>
        <color theme="1"/>
        <name val="Times New Roman"/>
        <family val="1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743" sId="2" odxf="1" dxf="1">
    <nc r="B15">
      <f>B16+B17</f>
    </nc>
    <odxf>
      <font>
        <b val="0"/>
        <i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font>
        <b/>
        <i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4" sId="2" odxf="1" dxf="1" numFmtId="4">
    <nc r="C15">
      <v>764646.32094956993</v>
    </nc>
    <odxf>
      <font>
        <b val="0"/>
        <i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i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5" sId="2" odxf="1" dxf="1" numFmtId="4">
    <nc r="D15">
      <v>325852.00463379</v>
    </nc>
    <odxf>
      <font>
        <b val="0"/>
        <i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i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46" sId="2" odxf="1" dxf="1" numFmtId="4">
    <nc r="E15">
      <v>1090498.3255833599</v>
    </nc>
    <odxf>
      <font>
        <b val="0"/>
        <i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i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47" sId="2" odxf="1" dxf="1" numFmtId="4">
    <nc r="F15">
      <v>17.275224739819908</v>
    </nc>
    <odxf>
      <font>
        <b val="0"/>
        <i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i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2" sqref="G15" start="0" length="0">
    <dxf>
      <font>
        <sz val="11"/>
        <color theme="1"/>
        <name val="Times New Roman"/>
        <family val="1"/>
      </font>
      <numFmt numFmtId="168" formatCode="#,##0.0"/>
    </dxf>
  </rfmt>
  <rfmt sheetId="2" sqref="H15" start="0" length="0">
    <dxf>
      <font>
        <sz val="11"/>
        <color theme="1"/>
        <name val="Times New Roman"/>
        <family val="1"/>
      </font>
      <numFmt numFmtId="168" formatCode="#,##0.0"/>
    </dxf>
  </rfmt>
  <rfmt sheetId="2" sqref="I15" start="0" length="0">
    <dxf>
      <font>
        <sz val="11"/>
        <color theme="1"/>
        <name val="Times New Roman"/>
        <family val="1"/>
      </font>
      <numFmt numFmtId="168" formatCode="#,##0.0"/>
    </dxf>
  </rfmt>
  <rfmt sheetId="2" sqref="J15" start="0" length="0">
    <dxf>
      <font>
        <sz val="11"/>
        <color theme="1"/>
        <name val="Times New Roman"/>
        <family val="1"/>
      </font>
      <numFmt numFmtId="168" formatCode="#,##0.0"/>
    </dxf>
  </rfmt>
  <rfmt sheetId="2" sqref="K15" start="0" length="0">
    <dxf>
      <font>
        <sz val="11"/>
        <color theme="1"/>
        <name val="Times New Roman"/>
        <family val="1"/>
      </font>
      <numFmt numFmtId="168" formatCode="#,##0.0"/>
    </dxf>
  </rfmt>
  <rfmt sheetId="2" sqref="A15:XFD15" start="0" length="0">
    <dxf>
      <font>
        <sz val="11"/>
        <color theme="1"/>
        <name val="Times New Roman"/>
        <family val="1"/>
      </font>
    </dxf>
  </rfmt>
  <rcc rId="748" sId="2" odxf="1" dxf="1">
    <nc r="A16" t="inlineStr">
      <is>
        <t>НДС внутрений</t>
      </is>
    </nc>
    <odxf>
      <font>
        <sz val="14"/>
        <name val="Times New Roman"/>
        <family val="1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749" sId="2" odxf="1" dxf="1" numFmtId="4">
    <nc r="B16">
      <v>5270639.2747999998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0" sId="2" odxf="1" dxf="1" numFmtId="4">
    <nc r="C16">
      <v>682903.82605358993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1" sId="2" odxf="1" dxf="1" numFmtId="4">
    <nc r="D16">
      <v>223507.83680091007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52" sId="2" odxf="1" dxf="1" numFmtId="4">
    <nc r="E16">
      <v>906411.6628545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53" sId="2" odxf="1" dxf="1" numFmtId="4">
    <nc r="F16">
      <v>17.19737617385881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2" sqref="G16" start="0" length="0">
    <dxf>
      <font>
        <sz val="11"/>
        <color theme="1"/>
        <name val="Times New Roman"/>
        <family val="1"/>
      </font>
      <numFmt numFmtId="168" formatCode="#,##0.0"/>
    </dxf>
  </rfmt>
  <rfmt sheetId="2" sqref="H16" start="0" length="0">
    <dxf>
      <font>
        <sz val="11"/>
        <color theme="1"/>
        <name val="Times New Roman"/>
        <family val="1"/>
      </font>
      <numFmt numFmtId="168" formatCode="#,##0.0"/>
    </dxf>
  </rfmt>
  <rfmt sheetId="2" sqref="I16" start="0" length="0">
    <dxf>
      <font>
        <sz val="11"/>
        <color theme="1"/>
        <name val="Times New Roman"/>
        <family val="1"/>
      </font>
      <numFmt numFmtId="168" formatCode="#,##0.0"/>
    </dxf>
  </rfmt>
  <rfmt sheetId="2" sqref="J16" start="0" length="0">
    <dxf>
      <font>
        <sz val="11"/>
        <color theme="1"/>
        <name val="Times New Roman"/>
        <family val="1"/>
      </font>
      <numFmt numFmtId="168" formatCode="#,##0.0"/>
    </dxf>
  </rfmt>
  <rfmt sheetId="2" sqref="K16" start="0" length="0">
    <dxf>
      <font>
        <sz val="11"/>
        <color theme="1"/>
        <name val="Times New Roman"/>
        <family val="1"/>
      </font>
      <numFmt numFmtId="168" formatCode="#,##0.0"/>
    </dxf>
  </rfmt>
  <rfmt sheetId="2" sqref="A16:XFD16" start="0" length="0">
    <dxf>
      <font>
        <sz val="11"/>
        <color theme="1"/>
        <name val="Times New Roman"/>
        <family val="1"/>
      </font>
    </dxf>
  </rfmt>
  <rcc rId="754" sId="2" odxf="1" dxf="1">
    <nc r="A17" t="inlineStr">
      <is>
        <t>Акцизы внутренние</t>
      </is>
    </nc>
    <odxf>
      <font>
        <sz val="14"/>
        <name val="Times New Roman"/>
        <family val="1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755" sId="2" odxf="1" dxf="1" numFmtId="4">
    <nc r="B17">
      <v>1041859.3584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6" sId="2" odxf="1" dxf="1" numFmtId="4">
    <nc r="C17">
      <v>81742.494895980039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7" sId="2" odxf="1" dxf="1" numFmtId="4">
    <nc r="D17">
      <v>102344.16783287998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58" sId="2" odxf="1" dxf="1" numFmtId="4">
    <nc r="E17">
      <v>184086.66272886001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59" sId="2" odxf="1" dxf="1" numFmtId="4">
    <nc r="F17">
      <v>17.669051129085677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2" sqref="G17" start="0" length="0">
    <dxf>
      <font>
        <sz val="11"/>
        <color theme="1"/>
        <name val="Times New Roman"/>
        <family val="1"/>
      </font>
      <numFmt numFmtId="168" formatCode="#,##0.0"/>
    </dxf>
  </rfmt>
  <rfmt sheetId="2" sqref="H17" start="0" length="0">
    <dxf>
      <font>
        <sz val="11"/>
        <color theme="1"/>
        <name val="Times New Roman"/>
        <family val="1"/>
      </font>
      <numFmt numFmtId="168" formatCode="#,##0.0"/>
    </dxf>
  </rfmt>
  <rfmt sheetId="2" sqref="I17" start="0" length="0">
    <dxf>
      <font>
        <sz val="11"/>
        <color theme="1"/>
        <name val="Times New Roman"/>
        <family val="1"/>
      </font>
      <numFmt numFmtId="168" formatCode="#,##0.0"/>
    </dxf>
  </rfmt>
  <rfmt sheetId="2" sqref="J17" start="0" length="0">
    <dxf>
      <font>
        <sz val="11"/>
        <color theme="1"/>
        <name val="Times New Roman"/>
        <family val="1"/>
      </font>
      <numFmt numFmtId="168" formatCode="#,##0.0"/>
    </dxf>
  </rfmt>
  <rfmt sheetId="2" sqref="K17" start="0" length="0">
    <dxf>
      <font>
        <sz val="11"/>
        <color theme="1"/>
        <name val="Times New Roman"/>
        <family val="1"/>
      </font>
      <numFmt numFmtId="168" formatCode="#,##0.0"/>
    </dxf>
  </rfmt>
  <rfmt sheetId="2" sqref="A17:XFD17" start="0" length="0">
    <dxf>
      <font>
        <sz val="11"/>
        <color theme="1"/>
        <name val="Times New Roman"/>
        <family val="1"/>
      </font>
    </dxf>
  </rfmt>
  <rcc rId="760" sId="2" odxf="1" dxf="1">
    <nc r="A18" t="inlineStr">
      <is>
        <t>Связанные с импортом</t>
      </is>
    </nc>
    <odxf>
      <font>
        <b val="0"/>
        <i val="0"/>
        <sz val="14"/>
        <name val="Times New Roman"/>
        <family val="1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b/>
        <i/>
        <sz val="12"/>
        <color theme="1"/>
        <name val="Times New Roman"/>
        <family val="1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761" sId="2" odxf="1" dxf="1">
    <nc r="B18">
      <f>B19+B20+B21</f>
    </nc>
    <odxf>
      <font>
        <b val="0"/>
        <i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font>
        <b/>
        <i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2" sId="2" odxf="1" dxf="1" numFmtId="4">
    <nc r="C18">
      <v>359765.79138826992</v>
    </nc>
    <odxf>
      <font>
        <b val="0"/>
        <i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i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3" sId="2" odxf="1" dxf="1" numFmtId="4">
    <nc r="D18">
      <v>430308.9486389801</v>
    </nc>
    <odxf>
      <font>
        <b val="0"/>
        <i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i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64" sId="2" odxf="1" dxf="1" numFmtId="4">
    <nc r="E18">
      <v>790074.74002725002</v>
    </nc>
    <odxf>
      <font>
        <b val="0"/>
        <i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i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65" sId="2" odxf="1" dxf="1" numFmtId="4">
    <nc r="F18">
      <v>17.017509542121367</v>
    </nc>
    <odxf>
      <font>
        <b val="0"/>
        <i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i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2" sqref="G18" start="0" length="0">
    <dxf>
      <font>
        <sz val="11"/>
        <color theme="1"/>
        <name val="Times New Roman"/>
        <family val="1"/>
      </font>
      <numFmt numFmtId="168" formatCode="#,##0.0"/>
    </dxf>
  </rfmt>
  <rfmt sheetId="2" sqref="H18" start="0" length="0">
    <dxf>
      <font>
        <sz val="11"/>
        <color theme="1"/>
        <name val="Times New Roman"/>
        <family val="1"/>
      </font>
      <numFmt numFmtId="168" formatCode="#,##0.0"/>
    </dxf>
  </rfmt>
  <rfmt sheetId="2" sqref="I18" start="0" length="0">
    <dxf>
      <font>
        <sz val="11"/>
        <color theme="1"/>
        <name val="Times New Roman"/>
        <family val="1"/>
      </font>
      <numFmt numFmtId="168" formatCode="#,##0.0"/>
    </dxf>
  </rfmt>
  <rfmt sheetId="2" sqref="J18" start="0" length="0">
    <dxf>
      <font>
        <sz val="11"/>
        <color theme="1"/>
        <name val="Times New Roman"/>
        <family val="1"/>
      </font>
      <numFmt numFmtId="168" formatCode="#,##0.0"/>
    </dxf>
  </rfmt>
  <rfmt sheetId="2" sqref="K18" start="0" length="0">
    <dxf>
      <font>
        <sz val="11"/>
        <color theme="1"/>
        <name val="Times New Roman"/>
        <family val="1"/>
      </font>
      <numFmt numFmtId="168" formatCode="#,##0.0"/>
    </dxf>
  </rfmt>
  <rfmt sheetId="2" sqref="A18:XFD18" start="0" length="0">
    <dxf>
      <font>
        <sz val="11"/>
        <color theme="1"/>
        <name val="Times New Roman"/>
        <family val="1"/>
      </font>
    </dxf>
  </rfmt>
  <rcc rId="766" sId="2" odxf="1" dxf="1">
    <nc r="A19" t="inlineStr">
      <is>
        <t>НДС на ввозимые товары</t>
      </is>
    </nc>
    <odxf>
      <font>
        <sz val="14"/>
        <name val="Times New Roman"/>
        <family val="1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767" sId="2" odxf="1" dxf="1" numFmtId="4">
    <nc r="B19">
      <v>3673242.3807000001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8" sId="2" odxf="1" dxf="1" numFmtId="4">
    <nc r="C19">
      <v>289124.62854254997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9" sId="2" odxf="1" dxf="1" numFmtId="4">
    <nc r="D19">
      <v>343205.04865787009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70" sId="2" odxf="1" dxf="1" numFmtId="4">
    <nc r="E19">
      <v>632329.67720042006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71" sId="2" odxf="1" dxf="1" numFmtId="4">
    <nc r="F19">
      <v>17.214482782917216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2" sqref="G19" start="0" length="0">
    <dxf>
      <font>
        <sz val="11"/>
        <color theme="1"/>
        <name val="Times New Roman"/>
        <family val="1"/>
      </font>
      <numFmt numFmtId="168" formatCode="#,##0.0"/>
    </dxf>
  </rfmt>
  <rfmt sheetId="2" sqref="H19" start="0" length="0">
    <dxf>
      <font>
        <sz val="11"/>
        <color theme="1"/>
        <name val="Times New Roman"/>
        <family val="1"/>
      </font>
      <numFmt numFmtId="168" formatCode="#,##0.0"/>
    </dxf>
  </rfmt>
  <rfmt sheetId="2" sqref="I19" start="0" length="0">
    <dxf>
      <font>
        <sz val="11"/>
        <color theme="1"/>
        <name val="Times New Roman"/>
        <family val="1"/>
      </font>
      <numFmt numFmtId="168" formatCode="#,##0.0"/>
    </dxf>
  </rfmt>
  <rfmt sheetId="2" sqref="J19" start="0" length="0">
    <dxf>
      <font>
        <sz val="11"/>
        <color theme="1"/>
        <name val="Times New Roman"/>
        <family val="1"/>
      </font>
      <numFmt numFmtId="168" formatCode="#,##0.0"/>
    </dxf>
  </rfmt>
  <rfmt sheetId="2" sqref="K19" start="0" length="0">
    <dxf>
      <font>
        <sz val="11"/>
        <color theme="1"/>
        <name val="Times New Roman"/>
        <family val="1"/>
      </font>
      <numFmt numFmtId="168" formatCode="#,##0.0"/>
    </dxf>
  </rfmt>
  <rfmt sheetId="2" sqref="A19:XFD19" start="0" length="0">
    <dxf>
      <font>
        <sz val="11"/>
        <color theme="1"/>
        <name val="Times New Roman"/>
        <family val="1"/>
      </font>
    </dxf>
  </rfmt>
  <rcc rId="772" sId="2" odxf="1" dxf="1">
    <nc r="A20" t="inlineStr">
      <is>
        <t>Акцизы на ввозимые товары</t>
      </is>
    </nc>
    <odxf>
      <font>
        <sz val="14"/>
        <name val="Times New Roman"/>
        <family val="1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773" sId="2" odxf="1" dxf="1" numFmtId="4">
    <nc r="B20">
      <v>140265.2237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4" sId="2" odxf="1" dxf="1" numFmtId="4">
    <nc r="C20">
      <v>8816.3813219800013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5" sId="2" odxf="1" dxf="1" numFmtId="4">
    <nc r="D20">
      <v>10157.738992150005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76" sId="2" odxf="1" dxf="1" numFmtId="4">
    <nc r="E20">
      <v>18974.120314130007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77" sId="2" odxf="1" dxf="1" numFmtId="4">
    <nc r="F20">
      <v>13.527316189729218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2" sqref="G20" start="0" length="0">
    <dxf>
      <font>
        <sz val="11"/>
        <color theme="1"/>
        <name val="Times New Roman"/>
        <family val="1"/>
      </font>
      <numFmt numFmtId="168" formatCode="#,##0.0"/>
    </dxf>
  </rfmt>
  <rfmt sheetId="2" sqref="H20" start="0" length="0">
    <dxf>
      <font>
        <sz val="11"/>
        <color theme="1"/>
        <name val="Times New Roman"/>
        <family val="1"/>
      </font>
      <numFmt numFmtId="168" formatCode="#,##0.0"/>
    </dxf>
  </rfmt>
  <rfmt sheetId="2" sqref="I20" start="0" length="0">
    <dxf>
      <font>
        <sz val="11"/>
        <color theme="1"/>
        <name val="Times New Roman"/>
        <family val="1"/>
      </font>
      <numFmt numFmtId="168" formatCode="#,##0.0"/>
    </dxf>
  </rfmt>
  <rfmt sheetId="2" sqref="J20" start="0" length="0">
    <dxf>
      <font>
        <sz val="11"/>
        <color theme="1"/>
        <name val="Times New Roman"/>
        <family val="1"/>
      </font>
      <numFmt numFmtId="168" formatCode="#,##0.0"/>
    </dxf>
  </rfmt>
  <rfmt sheetId="2" sqref="K20" start="0" length="0">
    <dxf>
      <font>
        <sz val="11"/>
        <color theme="1"/>
        <name val="Times New Roman"/>
        <family val="1"/>
      </font>
      <numFmt numFmtId="168" formatCode="#,##0.0"/>
    </dxf>
  </rfmt>
  <rfmt sheetId="2" sqref="A20:XFD20" start="0" length="0">
    <dxf>
      <font>
        <sz val="11"/>
        <color theme="1"/>
        <name val="Times New Roman"/>
        <family val="1"/>
      </font>
    </dxf>
  </rfmt>
  <rcc rId="778" sId="2" odxf="1" dxf="1">
    <nc r="A21" t="inlineStr">
      <is>
        <t>Ввозные таможенные пошлины</t>
      </is>
    </nc>
    <odxf>
      <font>
        <sz val="14"/>
        <name val="Times New Roman"/>
        <family val="1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auto="1"/>
        </left>
        <right style="thin">
          <color auto="1"/>
        </right>
        <top style="hair">
          <color auto="1"/>
        </top>
        <bottom style="dashed">
          <color auto="1"/>
        </bottom>
      </border>
    </ndxf>
  </rcc>
  <rcc rId="779" sId="2" odxf="1" dxf="1" numFmtId="4">
    <nc r="B21">
      <v>829208.99329999997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right style="hair">
          <color auto="1"/>
        </right>
        <top style="hair">
          <color auto="1"/>
        </top>
        <bottom style="dashed">
          <color auto="1"/>
        </bottom>
      </border>
    </ndxf>
  </rcc>
  <rcc rId="780" sId="2" odxf="1" dxf="1" numFmtId="4">
    <nc r="C21">
      <v>61824.781523739999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right style="hair">
          <color auto="1"/>
        </right>
        <top style="hair">
          <color auto="1"/>
        </top>
        <bottom style="dashed">
          <color auto="1"/>
        </bottom>
      </border>
    </ndxf>
  </rcc>
  <rcc rId="781" sId="2" odxf="1" dxf="1" numFmtId="4">
    <nc r="D21">
      <v>76946.160988959979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dashed">
          <color auto="1"/>
        </bottom>
      </border>
    </ndxf>
  </rcc>
  <rcc rId="782" sId="2" odxf="1" dxf="1" numFmtId="4">
    <nc r="E21">
      <v>138770.94251269998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dashed">
          <color auto="1"/>
        </bottom>
      </border>
    </ndxf>
  </rcc>
  <rcc rId="783" sId="2" odxf="1" dxf="1" numFmtId="4">
    <nc r="F21">
      <v>16.73533977971389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auto="1"/>
        </left>
        <right style="thin">
          <color auto="1"/>
        </right>
        <top style="hair">
          <color auto="1"/>
        </top>
        <bottom style="dashed">
          <color auto="1"/>
        </bottom>
      </border>
    </ndxf>
  </rcc>
  <rfmt sheetId="2" sqref="G21" start="0" length="0">
    <dxf>
      <font>
        <sz val="11"/>
        <color theme="1"/>
        <name val="Times New Roman"/>
        <family val="1"/>
      </font>
      <numFmt numFmtId="168" formatCode="#,##0.0"/>
    </dxf>
  </rfmt>
  <rfmt sheetId="2" sqref="H21" start="0" length="0">
    <dxf>
      <font>
        <sz val="11"/>
        <color theme="1"/>
        <name val="Times New Roman"/>
        <family val="1"/>
      </font>
      <numFmt numFmtId="168" formatCode="#,##0.0"/>
    </dxf>
  </rfmt>
  <rfmt sheetId="2" sqref="I21" start="0" length="0">
    <dxf>
      <font>
        <sz val="11"/>
        <color theme="1"/>
        <name val="Times New Roman"/>
        <family val="1"/>
      </font>
      <numFmt numFmtId="168" formatCode="#,##0.0"/>
    </dxf>
  </rfmt>
  <rfmt sheetId="2" sqref="J21" start="0" length="0">
    <dxf>
      <font>
        <sz val="11"/>
        <color theme="1"/>
        <name val="Times New Roman"/>
        <family val="1"/>
      </font>
      <numFmt numFmtId="168" formatCode="#,##0.0"/>
    </dxf>
  </rfmt>
  <rfmt sheetId="2" sqref="K21" start="0" length="0">
    <dxf>
      <font>
        <sz val="11"/>
        <color theme="1"/>
        <name val="Times New Roman"/>
        <family val="1"/>
      </font>
      <numFmt numFmtId="168" formatCode="#,##0.0"/>
    </dxf>
  </rfmt>
  <rfmt sheetId="2" sqref="A21:XFD21" start="0" length="0">
    <dxf>
      <font>
        <sz val="11"/>
        <color theme="1"/>
        <name val="Times New Roman"/>
        <family val="1"/>
      </font>
    </dxf>
  </rfmt>
  <rcc rId="784" sId="2" odxf="1" dxf="1">
    <nc r="A22" t="inlineStr">
      <is>
        <t>Налоги на прибыль/доходы</t>
      </is>
    </nc>
    <odxf>
      <font>
        <b val="0"/>
        <sz val="14"/>
        <name val="Times New Roman"/>
        <family val="1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bottom/>
      </border>
    </odxf>
    <ndxf>
      <font>
        <b/>
        <sz val="12"/>
        <color theme="1"/>
        <name val="Times New Roman"/>
        <family val="1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ndxf>
  </rcc>
  <rcc rId="785" sId="2" odxf="1" dxf="1">
    <nc r="B22">
      <f>B23+B24</f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right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right style="hair">
          <color indexed="64"/>
        </right>
        <bottom style="hair">
          <color indexed="64"/>
        </bottom>
      </border>
    </ndxf>
  </rcc>
  <rcc rId="786" sId="2" odxf="1" dxf="1" numFmtId="4">
    <nc r="C22">
      <v>73473.161299359999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right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87" sId="2" odxf="1" dxf="1" numFmtId="4">
    <nc r="D22">
      <v>91260.234819399964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bottom style="hair">
          <color auto="1"/>
        </bottom>
      </border>
    </ndxf>
  </rcc>
  <rcc rId="788" sId="2" odxf="1" dxf="1" numFmtId="4">
    <nc r="E22">
      <v>164733.39611875996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bottom style="hair">
          <color auto="1"/>
        </bottom>
      </border>
    </ndxf>
  </rcc>
  <rcc rId="789" sId="2" odxf="1" dxf="1" numFmtId="4">
    <nc r="F22">
      <v>10.079422643495645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bottom style="hair">
          <color indexed="64"/>
        </bottom>
      </border>
    </ndxf>
  </rcc>
  <rfmt sheetId="2" sqref="G22" start="0" length="0">
    <dxf>
      <font>
        <sz val="11"/>
        <color theme="1"/>
        <name val="Times New Roman"/>
        <family val="1"/>
      </font>
      <numFmt numFmtId="168" formatCode="#,##0.0"/>
    </dxf>
  </rfmt>
  <rfmt sheetId="2" sqref="H22" start="0" length="0">
    <dxf>
      <font>
        <sz val="11"/>
        <color theme="1"/>
        <name val="Times New Roman"/>
        <family val="1"/>
      </font>
      <numFmt numFmtId="168" formatCode="#,##0.0"/>
    </dxf>
  </rfmt>
  <rfmt sheetId="2" sqref="I22" start="0" length="0">
    <dxf>
      <font>
        <sz val="11"/>
        <color theme="1"/>
        <name val="Times New Roman"/>
        <family val="1"/>
      </font>
      <numFmt numFmtId="168" formatCode="#,##0.0"/>
    </dxf>
  </rfmt>
  <rfmt sheetId="2" sqref="J22" start="0" length="0">
    <dxf>
      <font>
        <sz val="11"/>
        <color theme="1"/>
        <name val="Times New Roman"/>
        <family val="1"/>
      </font>
      <numFmt numFmtId="168" formatCode="#,##0.0"/>
    </dxf>
  </rfmt>
  <rfmt sheetId="2" sqref="K22" start="0" length="0">
    <dxf>
      <font>
        <sz val="11"/>
        <color theme="1"/>
        <name val="Times New Roman"/>
        <family val="1"/>
      </font>
      <numFmt numFmtId="168" formatCode="#,##0.0"/>
    </dxf>
  </rfmt>
  <rfmt sheetId="2" sqref="A22:XFD22" start="0" length="0">
    <dxf>
      <font>
        <sz val="11"/>
        <color theme="1"/>
        <name val="Times New Roman"/>
        <family val="1"/>
      </font>
    </dxf>
  </rfmt>
  <rcc rId="790" sId="2" odxf="1" dxf="1">
    <nc r="A23" t="inlineStr">
      <is>
        <t>Налог на прибыль</t>
      </is>
    </nc>
    <odxf>
      <font>
        <sz val="14"/>
        <name val="Times New Roman"/>
        <family val="1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791" sId="2" odxf="1" dxf="1" numFmtId="4">
    <nc r="B23">
      <v>1447439.2416000001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2" sId="2" odxf="1" dxf="1" numFmtId="4">
    <nc r="C23">
      <v>65322.018107380005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3" sId="2" odxf="1" dxf="1" numFmtId="4">
    <nc r="D23">
      <v>84047.411070269955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94" sId="2" odxf="1" dxf="1" numFmtId="4">
    <nc r="E23">
      <v>149369.42917764996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hair">
          <color auto="1"/>
        </bottom>
      </border>
    </ndxf>
  </rcc>
  <rcc rId="795" sId="2" odxf="1" dxf="1" numFmtId="4">
    <nc r="F23">
      <v>10.31956471019377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2" sqref="G23" start="0" length="0">
    <dxf>
      <font>
        <sz val="11"/>
        <color theme="1"/>
        <name val="Times New Roman"/>
        <family val="1"/>
      </font>
      <numFmt numFmtId="168" formatCode="#,##0.0"/>
    </dxf>
  </rfmt>
  <rfmt sheetId="2" sqref="H23" start="0" length="0">
    <dxf>
      <font>
        <sz val="11"/>
        <color theme="1"/>
        <name val="Times New Roman"/>
        <family val="1"/>
      </font>
      <numFmt numFmtId="168" formatCode="#,##0.0"/>
    </dxf>
  </rfmt>
  <rfmt sheetId="2" sqref="I23" start="0" length="0">
    <dxf>
      <font>
        <sz val="11"/>
        <color theme="1"/>
        <name val="Times New Roman"/>
        <family val="1"/>
      </font>
      <numFmt numFmtId="168" formatCode="#,##0.0"/>
    </dxf>
  </rfmt>
  <rfmt sheetId="2" sqref="J23" start="0" length="0">
    <dxf>
      <font>
        <sz val="11"/>
        <color theme="1"/>
        <name val="Times New Roman"/>
        <family val="1"/>
      </font>
      <numFmt numFmtId="168" formatCode="#,##0.0"/>
    </dxf>
  </rfmt>
  <rfmt sheetId="2" sqref="K23" start="0" length="0">
    <dxf>
      <font>
        <sz val="11"/>
        <color theme="1"/>
        <name val="Times New Roman"/>
        <family val="1"/>
      </font>
      <numFmt numFmtId="168" formatCode="#,##0.0"/>
    </dxf>
  </rfmt>
  <rfmt sheetId="2" sqref="A23:XFD23" start="0" length="0">
    <dxf>
      <font>
        <sz val="11"/>
        <color theme="1"/>
        <name val="Times New Roman"/>
        <family val="1"/>
      </font>
    </dxf>
  </rfmt>
  <rcc rId="796" sId="2" odxf="1" dxf="1">
    <nc r="A24" t="inlineStr">
      <is>
        <t>Налог на доходы физических лиц (процент, купон, дисконт)</t>
      </is>
    </nc>
    <odxf>
      <font>
        <sz val="14"/>
        <name val="Times New Roman"/>
        <family val="1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auto="1"/>
        </left>
        <right style="thin">
          <color auto="1"/>
        </right>
        <top style="hair">
          <color auto="1"/>
        </top>
        <bottom style="dashed">
          <color auto="1"/>
        </bottom>
      </border>
    </ndxf>
  </rcc>
  <rcc rId="797" sId="2" odxf="1" dxf="1" numFmtId="4">
    <nc r="B24">
      <v>186914.25210000001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right style="hair">
          <color auto="1"/>
        </right>
        <top style="hair">
          <color auto="1"/>
        </top>
        <bottom style="dashed">
          <color auto="1"/>
        </bottom>
      </border>
    </ndxf>
  </rcc>
  <rcc rId="798" sId="2" odxf="1" dxf="1" numFmtId="4">
    <nc r="C24">
      <v>8151.1431919800007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right style="hair">
          <color auto="1"/>
        </right>
        <top style="hair">
          <color auto="1"/>
        </top>
        <bottom style="dashed">
          <color auto="1"/>
        </bottom>
      </border>
    </ndxf>
  </rcc>
  <rcc rId="799" sId="2" odxf="1" dxf="1" numFmtId="4">
    <nc r="D24">
      <v>7212.8237491299997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dashed">
          <color auto="1"/>
        </bottom>
      </border>
    </ndxf>
  </rcc>
  <rcc rId="800" sId="2" odxf="1" dxf="1" numFmtId="4">
    <nc r="E24">
      <v>15363.96694111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top style="hair">
          <color auto="1"/>
        </top>
        <bottom style="dashed">
          <color auto="1"/>
        </bottom>
      </border>
    </ndxf>
  </rcc>
  <rcc rId="801" sId="2" odxf="1" dxf="1" numFmtId="4">
    <nc r="F24">
      <v>8.219794247091551</v>
    </nc>
    <odxf>
      <font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auto="1"/>
        </left>
        <right style="thin">
          <color auto="1"/>
        </right>
        <top style="hair">
          <color auto="1"/>
        </top>
        <bottom style="dashed">
          <color auto="1"/>
        </bottom>
      </border>
    </ndxf>
  </rcc>
  <rfmt sheetId="2" sqref="G24" start="0" length="0">
    <dxf>
      <font>
        <sz val="11"/>
        <color theme="1"/>
        <name val="Times New Roman"/>
        <family val="1"/>
      </font>
      <numFmt numFmtId="168" formatCode="#,##0.0"/>
    </dxf>
  </rfmt>
  <rfmt sheetId="2" sqref="H24" start="0" length="0">
    <dxf>
      <font>
        <sz val="11"/>
        <color theme="1"/>
        <name val="Times New Roman"/>
        <family val="1"/>
      </font>
      <numFmt numFmtId="168" formatCode="#,##0.0"/>
    </dxf>
  </rfmt>
  <rfmt sheetId="2" sqref="I24" start="0" length="0">
    <dxf>
      <font>
        <sz val="11"/>
        <color theme="1"/>
        <name val="Times New Roman"/>
        <family val="1"/>
      </font>
      <numFmt numFmtId="168" formatCode="#,##0.0"/>
    </dxf>
  </rfmt>
  <rfmt sheetId="2" sqref="J24" start="0" length="0">
    <dxf>
      <font>
        <sz val="11"/>
        <color theme="1"/>
        <name val="Times New Roman"/>
        <family val="1"/>
      </font>
      <numFmt numFmtId="168" formatCode="#,##0.0"/>
    </dxf>
  </rfmt>
  <rfmt sheetId="2" sqref="K24" start="0" length="0">
    <dxf>
      <font>
        <sz val="11"/>
        <color theme="1"/>
        <name val="Times New Roman"/>
        <family val="1"/>
      </font>
      <numFmt numFmtId="168" formatCode="#,##0.0"/>
    </dxf>
  </rfmt>
  <rfmt sheetId="2" sqref="A24:XFD24" start="0" length="0">
    <dxf>
      <font>
        <sz val="11"/>
        <color theme="1"/>
        <name val="Times New Roman"/>
        <family val="1"/>
      </font>
    </dxf>
  </rfmt>
  <rcc rId="802" sId="2" odxf="1" dxf="1">
    <nc r="A25" t="inlineStr">
      <is>
        <t>Прочие</t>
      </is>
    </nc>
    <odxf>
      <font>
        <b val="0"/>
        <sz val="14"/>
        <name val="Times New Roman"/>
        <family val="1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bottom/>
      </border>
    </odxf>
    <ndxf>
      <font>
        <b/>
        <sz val="12"/>
        <color theme="1"/>
        <name val="Times New Roman"/>
        <family val="1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803" sId="2" odxf="1" dxf="1">
    <nc r="B25">
      <f>B13-B15-B18-B22</f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right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right style="hair">
          <color auto="1"/>
        </right>
        <bottom style="thin">
          <color auto="1"/>
        </bottom>
      </border>
    </ndxf>
  </rcc>
  <rcc rId="804" sId="2" odxf="1" dxf="1" numFmtId="4">
    <nc r="C25">
      <v>96408.737010398108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right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right style="hair">
          <color auto="1"/>
        </right>
        <bottom style="thin">
          <color auto="1"/>
        </bottom>
      </border>
    </ndxf>
  </rcc>
  <rcc rId="805" sId="2" odxf="1" dxf="1" numFmtId="4">
    <nc r="D25">
      <v>297798.32286521926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bottom style="thin">
          <color auto="1"/>
        </bottom>
      </border>
    </ndxf>
  </rcc>
  <rcc rId="806" sId="2" odxf="1" dxf="1" numFmtId="4">
    <nc r="E25">
      <v>394207.05987561739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border outline="0">
        <left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border outline="0">
        <left style="hair">
          <color auto="1"/>
        </left>
        <bottom style="thin">
          <color auto="1"/>
        </bottom>
      </border>
    </ndxf>
  </rcc>
  <rcc rId="807" sId="2" odxf="1" dxf="1" numFmtId="4">
    <nc r="F25">
      <v>13.641744051500213</v>
    </nc>
    <odxf>
      <font>
        <b val="0"/>
        <sz val="14"/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bottom/>
      </border>
    </odxf>
    <ndxf>
      <font>
        <b/>
        <sz val="12"/>
        <color theme="1"/>
        <name val="Times New Roman"/>
        <family val="1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auto="1"/>
        </left>
        <right style="thin">
          <color auto="1"/>
        </right>
        <bottom style="thin">
          <color auto="1"/>
        </bottom>
      </border>
    </ndxf>
  </rcc>
  <rfmt sheetId="2" sqref="G25" start="0" length="0">
    <dxf>
      <font>
        <sz val="11"/>
        <color theme="1"/>
        <name val="Times New Roman"/>
        <family val="1"/>
      </font>
      <numFmt numFmtId="168" formatCode="#,##0.0"/>
    </dxf>
  </rfmt>
  <rfmt sheetId="2" sqref="H25" start="0" length="0">
    <dxf>
      <font>
        <sz val="11"/>
        <color theme="1"/>
        <name val="Times New Roman"/>
        <family val="1"/>
      </font>
      <numFmt numFmtId="168" formatCode="#,##0.0"/>
    </dxf>
  </rfmt>
  <rfmt sheetId="2" sqref="I25" start="0" length="0">
    <dxf>
      <font>
        <sz val="11"/>
        <color theme="1"/>
        <name val="Times New Roman"/>
        <family val="1"/>
      </font>
      <numFmt numFmtId="168" formatCode="#,##0.0"/>
    </dxf>
  </rfmt>
  <rfmt sheetId="2" sqref="J25" start="0" length="0">
    <dxf>
      <font>
        <sz val="11"/>
        <color theme="1"/>
        <name val="Times New Roman"/>
        <family val="1"/>
      </font>
      <numFmt numFmtId="168" formatCode="#,##0.0"/>
    </dxf>
  </rfmt>
  <rfmt sheetId="2" sqref="K25" start="0" length="0">
    <dxf>
      <font>
        <sz val="11"/>
        <color theme="1"/>
        <name val="Times New Roman"/>
        <family val="1"/>
      </font>
      <numFmt numFmtId="168" formatCode="#,##0.0"/>
    </dxf>
  </rfmt>
  <rfmt sheetId="2" sqref="A25:XFD25" start="0" length="0">
    <dxf>
      <font>
        <sz val="11"/>
        <color theme="1"/>
        <name val="Times New Roman"/>
        <family val="1"/>
      </font>
    </dxf>
  </rfmt>
  <rfmt sheetId="2" sqref="A28" start="0" length="0">
    <dxf>
      <font>
        <sz val="11"/>
        <color theme="1"/>
        <name val="Times New Roman"/>
        <family val="1"/>
      </font>
    </dxf>
  </rfmt>
  <rfmt sheetId="2" sqref="B28" start="0" length="0">
    <dxf>
      <font>
        <sz val="11"/>
        <color theme="1"/>
        <name val="Times New Roman"/>
        <family val="1"/>
      </font>
      <alignment horizontal="general" vertical="bottom"/>
    </dxf>
  </rfmt>
  <rfmt sheetId="2" sqref="C28" start="0" length="0">
    <dxf>
      <font>
        <sz val="11"/>
        <color theme="1"/>
        <name val="Times New Roman"/>
        <family val="1"/>
      </font>
      <numFmt numFmtId="168" formatCode="#,##0.0"/>
      <alignment horizontal="general" vertical="bottom"/>
    </dxf>
  </rfmt>
  <rfmt sheetId="2" sqref="D28" start="0" length="0">
    <dxf>
      <font>
        <sz val="11"/>
        <color theme="1"/>
        <name val="Times New Roman"/>
        <family val="1"/>
      </font>
      <numFmt numFmtId="168" formatCode="#,##0.0"/>
      <alignment horizontal="general" vertical="bottom"/>
    </dxf>
  </rfmt>
  <rfmt sheetId="2" sqref="E28" start="0" length="0">
    <dxf>
      <font>
        <sz val="11"/>
        <color theme="1"/>
        <name val="Times New Roman"/>
        <family val="1"/>
      </font>
      <numFmt numFmtId="168" formatCode="#,##0.0"/>
      <alignment horizontal="general" vertical="bottom"/>
    </dxf>
  </rfmt>
  <rfmt sheetId="2" sqref="F28" start="0" length="0">
    <dxf>
      <font>
        <sz val="11"/>
        <color theme="1"/>
        <name val="Times New Roman"/>
        <family val="1"/>
      </font>
    </dxf>
  </rfmt>
  <rfmt sheetId="2" sqref="G28" start="0" length="0">
    <dxf>
      <font>
        <sz val="11"/>
        <color theme="1"/>
        <name val="Times New Roman"/>
        <family val="1"/>
      </font>
    </dxf>
  </rfmt>
  <rfmt sheetId="2" sqref="H28" start="0" length="0">
    <dxf>
      <font>
        <sz val="11"/>
        <color theme="1"/>
        <name val="Times New Roman"/>
        <family val="1"/>
      </font>
    </dxf>
  </rfmt>
  <rfmt sheetId="2" sqref="I28" start="0" length="0">
    <dxf>
      <font>
        <sz val="11"/>
        <color theme="1"/>
        <name val="Times New Roman"/>
        <family val="1"/>
      </font>
    </dxf>
  </rfmt>
  <rfmt sheetId="2" sqref="J28" start="0" length="0">
    <dxf>
      <font>
        <sz val="11"/>
        <color theme="1"/>
        <name val="Times New Roman"/>
        <family val="1"/>
      </font>
    </dxf>
  </rfmt>
  <rfmt sheetId="2" sqref="K28" start="0" length="0">
    <dxf>
      <font>
        <sz val="11"/>
        <color theme="1"/>
        <name val="Times New Roman"/>
        <family val="1"/>
      </font>
    </dxf>
  </rfmt>
  <rfmt sheetId="2" sqref="A28:XFD28" start="0" length="0">
    <dxf>
      <font>
        <sz val="11"/>
        <color theme="1"/>
        <name val="Times New Roman"/>
        <family val="1"/>
      </font>
    </dxf>
  </rfmt>
  <rfmt sheetId="2" sqref="A1:A1048576" start="0" length="0">
    <dxf>
      <font>
        <sz val="11"/>
        <color theme="1"/>
        <name val="Times New Roman"/>
        <family val="1"/>
      </font>
    </dxf>
  </rfmt>
  <rfmt sheetId="2" sqref="B1:B1048576" start="0" length="0">
    <dxf>
      <font>
        <sz val="11"/>
        <color theme="1"/>
        <name val="Times New Roman"/>
        <family val="1"/>
      </font>
      <alignment horizontal="general" vertical="bottom"/>
    </dxf>
  </rfmt>
  <rfmt sheetId="2" sqref="C1:C1048576" start="0" length="0">
    <dxf>
      <font>
        <sz val="11"/>
        <color theme="1"/>
        <name val="Times New Roman"/>
        <family val="1"/>
      </font>
      <alignment horizontal="general" vertical="bottom"/>
    </dxf>
  </rfmt>
  <rfmt sheetId="2" sqref="D1:D1048576" start="0" length="0">
    <dxf>
      <font>
        <sz val="11"/>
        <color theme="1"/>
        <name val="Times New Roman"/>
        <family val="1"/>
      </font>
      <alignment horizontal="general" vertical="bottom"/>
    </dxf>
  </rfmt>
  <rfmt sheetId="2" sqref="E1:E1048576" start="0" length="0">
    <dxf>
      <font>
        <sz val="11"/>
        <color theme="1"/>
        <name val="Times New Roman"/>
        <family val="1"/>
      </font>
      <alignment horizontal="general" vertical="bottom"/>
    </dxf>
  </rfmt>
  <rfmt sheetId="2" sqref="F1:F1048576" start="0" length="0">
    <dxf>
      <font>
        <sz val="11"/>
        <color theme="1"/>
        <name val="Times New Roman"/>
        <family val="1"/>
      </font>
    </dxf>
  </rfmt>
  <rfmt sheetId="2" sqref="G1:G1048576" start="0" length="0">
    <dxf>
      <font>
        <sz val="11"/>
        <color theme="1"/>
        <name val="Times New Roman"/>
        <family val="1"/>
      </font>
    </dxf>
  </rfmt>
  <rfmt sheetId="2" sqref="H1:H1048576" start="0" length="0">
    <dxf>
      <font>
        <sz val="11"/>
        <color theme="1"/>
        <name val="Times New Roman"/>
        <family val="1"/>
      </font>
    </dxf>
  </rfmt>
  <rfmt sheetId="2" sqref="I1:I1048576" start="0" length="0">
    <dxf>
      <font>
        <sz val="11"/>
        <color theme="1"/>
        <name val="Times New Roman"/>
        <family val="1"/>
      </font>
    </dxf>
  </rfmt>
  <rfmt sheetId="2" sqref="J1:J1048576" start="0" length="0">
    <dxf>
      <font>
        <sz val="11"/>
        <color theme="1"/>
        <name val="Times New Roman"/>
        <family val="1"/>
      </font>
    </dxf>
  </rfmt>
  <rfmt sheetId="2" sqref="K1:K1048576" start="0" length="0">
    <dxf>
      <font>
        <sz val="11"/>
        <color theme="1"/>
        <name val="Times New Roman"/>
        <family val="1"/>
      </font>
    </dxf>
  </rfmt>
  <rfmt sheetId="2" sqref="L1:L1048576" start="0" length="0">
    <dxf>
      <font>
        <sz val="11"/>
        <color theme="1"/>
        <name val="Times New Roman"/>
        <family val="1"/>
      </font>
    </dxf>
  </rfmt>
  <rfmt sheetId="2" sqref="M1:M1048576" start="0" length="0">
    <dxf>
      <font>
        <sz val="11"/>
        <color theme="1"/>
        <name val="Times New Roman"/>
        <family val="1"/>
      </font>
    </dxf>
  </rfmt>
  <rfmt sheetId="2" sqref="N1:N1048576" start="0" length="0">
    <dxf>
      <font>
        <sz val="11"/>
        <color theme="1"/>
        <name val="Times New Roman"/>
        <family val="1"/>
      </font>
    </dxf>
  </rfmt>
  <rfmt sheetId="2" sqref="O1:O1048576" start="0" length="0">
    <dxf>
      <font>
        <sz val="11"/>
        <color theme="1"/>
        <name val="Times New Roman"/>
        <family val="1"/>
      </font>
    </dxf>
  </rfmt>
  <ris rId="808" sheetId="3" name="[Приложение 1 !.xlsx]Лист1" sheetPosition="2"/>
  <rfmt sheetId="3" sqref="A1" start="0" length="0">
    <dxf>
      <font>
        <sz val="14"/>
        <color auto="1"/>
        <name val="Times New Roman"/>
        <family val="1"/>
        <charset val="204"/>
        <scheme val="none"/>
      </font>
    </dxf>
  </rfmt>
  <rfmt sheetId="3" sqref="B1" start="0" length="0">
    <dxf>
      <font>
        <sz val="14"/>
        <color auto="1"/>
        <name val="Times New Roman"/>
        <family val="1"/>
        <charset val="204"/>
        <scheme val="none"/>
      </font>
    </dxf>
  </rfmt>
  <rfmt sheetId="3" sqref="C1" start="0" length="0">
    <dxf>
      <font>
        <sz val="14"/>
        <color auto="1"/>
        <name val="Times New Roman"/>
        <family val="1"/>
        <charset val="204"/>
        <scheme val="none"/>
      </font>
    </dxf>
  </rfmt>
  <rfmt sheetId="3" sqref="D1" start="0" length="0">
    <dxf>
      <font>
        <sz val="12"/>
        <color auto="1"/>
        <name val="Times New Roman"/>
        <family val="1"/>
        <charset val="204"/>
        <scheme val="none"/>
      </font>
      <numFmt numFmtId="168" formatCode="#,##0.0"/>
      <alignment horizontal="right" vertical="center"/>
    </dxf>
  </rfmt>
  <rfmt sheetId="3" sqref="A1:XFD1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2" start="0" length="0">
    <dxf>
      <font>
        <sz val="12"/>
        <color auto="1"/>
        <name val="Times New Roman"/>
        <family val="1"/>
        <charset val="204"/>
        <scheme val="none"/>
      </font>
      <alignment horizontal="center" vertical="center" wrapText="1"/>
    </dxf>
  </rfmt>
  <rfmt sheetId="3" sqref="A2:XFD2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3" start="0" length="0">
    <dxf>
      <font>
        <b/>
        <sz val="14"/>
        <color auto="1"/>
        <name val="Times New Roman"/>
        <family val="1"/>
        <charset val="204"/>
        <scheme val="none"/>
      </font>
      <alignment horizontal="center" vertical="center" wrapText="1"/>
    </dxf>
  </rfmt>
  <rfmt sheetId="3" sqref="A3:XFD3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4" start="0" length="0">
    <dxf>
      <font>
        <i/>
        <sz val="9"/>
        <color auto="1"/>
        <name val="Times New Roman"/>
        <family val="1"/>
        <charset val="204"/>
        <scheme val="none"/>
      </font>
      <alignment horizontal="right" vertical="center"/>
      <border outline="0">
        <bottom style="thin">
          <color auto="1"/>
        </bottom>
      </border>
    </dxf>
  </rfmt>
  <rfmt sheetId="3" sqref="A4:XFD4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5" start="0" length="0">
    <dxf>
      <font>
        <sz val="11"/>
        <color auto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5" start="0" length="0">
    <dxf>
      <font>
        <sz val="11"/>
        <color auto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C5" start="0" length="0">
    <dxf>
      <font>
        <sz val="11"/>
        <color auto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5" start="0" length="0">
    <dxf>
      <font>
        <sz val="11"/>
        <color auto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5" start="0" length="0">
    <dxf>
      <font>
        <sz val="11"/>
        <color auto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5:XFD5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6" start="0" length="0">
    <dxf>
      <font>
        <sz val="9"/>
        <color auto="1"/>
        <name val="Times New Roman"/>
        <family val="1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6" start="0" length="0">
    <dxf>
      <font>
        <sz val="9"/>
        <color auto="1"/>
        <name val="Times New Roman"/>
        <family val="1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C6" start="0" length="0">
    <dxf>
      <font>
        <sz val="9"/>
        <color auto="1"/>
        <name val="Times New Roman"/>
        <family val="1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6" start="0" length="0">
    <dxf>
      <font>
        <sz val="9"/>
        <color auto="1"/>
        <name val="Times New Roman"/>
        <family val="1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6" start="0" length="0">
    <dxf>
      <font>
        <sz val="9"/>
        <color auto="1"/>
        <name val="Times New Roman"/>
        <family val="1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6:XFD6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7" start="0" length="0">
    <dxf>
      <font>
        <b/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auto="1"/>
        </left>
        <right style="thin">
          <color auto="1"/>
        </right>
        <top style="thin">
          <color auto="1"/>
        </top>
        <bottom style="hair">
          <color auto="1"/>
        </bottom>
      </border>
    </dxf>
  </rfmt>
  <rfmt sheetId="3" sqref="B7" start="0" length="0">
    <dxf>
      <font>
        <b/>
        <sz val="12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hair">
          <color auto="1"/>
        </bottom>
      </border>
    </dxf>
  </rfmt>
  <rfmt sheetId="3" sqref="C7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right style="hair">
          <color auto="1"/>
        </right>
        <top style="thin">
          <color auto="1"/>
        </top>
        <bottom style="hair">
          <color auto="1"/>
        </bottom>
      </border>
    </dxf>
  </rfmt>
  <rfmt sheetId="3" sqref="D7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</border>
    </dxf>
  </rfmt>
  <rfmt sheetId="3" sqref="E7" start="0" length="0">
    <dxf>
      <font>
        <b/>
        <sz val="10"/>
        <color auto="1"/>
        <name val="Times New Roman"/>
        <family val="1"/>
        <charset val="204"/>
        <scheme val="none"/>
      </font>
      <numFmt numFmtId="167" formatCode="0.0"/>
      <alignment horizontal="center" vertical="center"/>
      <border outline="0">
        <left style="hair">
          <color auto="1"/>
        </left>
        <right style="thin">
          <color auto="1"/>
        </right>
        <top style="thin">
          <color auto="1"/>
        </top>
        <bottom style="hair">
          <color auto="1"/>
        </bottom>
      </border>
    </dxf>
  </rfmt>
  <rfmt sheetId="3" sqref="A7:XFD7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8" start="0" length="0">
    <dxf>
      <font>
        <b/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8" start="0" length="0">
    <dxf>
      <font>
        <b/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8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8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8" start="0" length="0">
    <dxf>
      <font>
        <b/>
        <sz val="10"/>
        <color auto="1"/>
        <name val="Times New Roman"/>
        <family val="1"/>
        <charset val="204"/>
        <scheme val="none"/>
      </font>
      <numFmt numFmtId="167" formatCode="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8:XFD8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9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9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9:XFD9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0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0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0:XFD10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1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1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1:XFD11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2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2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2:XFD12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3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3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3:XFD13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4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4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4:XFD14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5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5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5:XFD15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6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6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6:XFD16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7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7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7:XFD17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8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8" start="0" length="0">
    <dxf>
      <font>
        <sz val="9"/>
        <color auto="1"/>
        <name val="Times New Roman"/>
        <family val="1"/>
        <charset val="204"/>
        <scheme val="none"/>
      </font>
      <numFmt numFmtId="30" formatCode="@"/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8:XFD18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9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9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9:XFD19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20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B20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C2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D2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E2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A20:XFD20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21" start="0" length="0">
    <dxf>
      <font>
        <b/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B21" start="0" length="0">
    <dxf>
      <font>
        <b/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C21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dxf>
  </rfmt>
  <rfmt sheetId="3" sqref="D21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3" sqref="E21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bottom style="hair">
          <color indexed="64"/>
        </bottom>
      </border>
    </dxf>
  </rfmt>
  <rfmt sheetId="3" sqref="A21:XFD21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22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22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2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2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2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22:XFD22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23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23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2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2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2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23:XFD23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24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24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2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2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2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24:XFD24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25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25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2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2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2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25:XFD25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26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26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2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2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2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26:XFD26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27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27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2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2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2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27:XFD27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28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28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2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2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2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28:XFD28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29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B29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C2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D2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E2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A29:XFD29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30" start="0" length="0">
    <dxf>
      <font>
        <b/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B30" start="0" length="0">
    <dxf>
      <font>
        <b/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C30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dxf>
  </rfmt>
  <rfmt sheetId="3" sqref="D30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3" sqref="E30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bottom style="hair">
          <color indexed="64"/>
        </bottom>
      </border>
    </dxf>
  </rfmt>
  <rfmt sheetId="3" sqref="A30:XFD30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31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31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3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3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3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31:XFD31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32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32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3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3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3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32:XFD32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33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33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3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3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3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33:XFD33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34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34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3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3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3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34:XFD34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35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35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3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3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3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35:XFD35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36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36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3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3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3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36:XFD36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37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37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3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3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3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37:XFD37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38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38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3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3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3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38:XFD38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39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39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3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3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3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39:XFD39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40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40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4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4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4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40:XFD40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41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41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4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4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4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41:XFD41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42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B42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C4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D4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E4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A42:XFD42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43" start="0" length="0">
    <dxf>
      <font>
        <b/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B43" start="0" length="0">
    <dxf>
      <font>
        <b/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C43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dxf>
  </rfmt>
  <rfmt sheetId="3" sqref="D43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3" sqref="E43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bottom style="hair">
          <color indexed="64"/>
        </bottom>
      </border>
    </dxf>
  </rfmt>
  <rfmt sheetId="3" sqref="A43:XFD43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44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44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4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4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4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44:XFD44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45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45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4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4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4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45:XFD45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46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46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4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4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4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46:XFD46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47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47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4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4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4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47:XFD47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48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48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4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4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4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48:XFD48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49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49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4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4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4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49:XFD49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50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50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5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5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5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50:XFD50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51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51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5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5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5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51:XFD51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52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52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5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5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5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52:XFD52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53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53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5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5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5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53:XFD53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54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54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5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5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5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54:XFD54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55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B55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C5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D5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E5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A55:XFD55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56" start="0" length="0">
    <dxf>
      <font>
        <b/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B56" start="0" length="0">
    <dxf>
      <font>
        <b/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C56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dxf>
  </rfmt>
  <rfmt sheetId="3" sqref="D56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3" sqref="E56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bottom style="hair">
          <color indexed="64"/>
        </bottom>
      </border>
    </dxf>
  </rfmt>
  <rfmt sheetId="3" sqref="A56:XFD56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57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57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5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5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5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57:XFD57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58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58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5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5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5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58:XFD58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59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59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5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5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5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59:XFD59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60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60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6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6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6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60:XFD60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61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B61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C6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D6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E6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A61:XFD61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62" start="0" length="0">
    <dxf>
      <font>
        <b/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B62" start="0" length="0">
    <dxf>
      <font>
        <b/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C62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dxf>
  </rfmt>
  <rfmt sheetId="3" sqref="D62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3" sqref="E62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bottom style="hair">
          <color indexed="64"/>
        </bottom>
      </border>
    </dxf>
  </rfmt>
  <rfmt sheetId="3" sqref="A62:XFD62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63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63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6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6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6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63:XFD63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64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64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6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6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6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64:XFD64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65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65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6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6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6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65:XFD65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66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B66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C6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D6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E6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A66:XFD66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67" start="0" length="0">
    <dxf>
      <font>
        <b/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B67" start="0" length="0">
    <dxf>
      <font>
        <b/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C67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dxf>
  </rfmt>
  <rfmt sheetId="3" sqref="D67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3" sqref="E67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bottom style="hair">
          <color indexed="64"/>
        </bottom>
      </border>
    </dxf>
  </rfmt>
  <rfmt sheetId="3" sqref="A67:XFD67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68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68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6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6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6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68:XFD68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69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69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6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6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6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69:XFD69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70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70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7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7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7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70:XFD70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71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71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7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7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7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71:XFD71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72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72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7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7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7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72:XFD72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73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73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7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7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7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73:XFD73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74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74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7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7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7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74:XFD74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75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75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7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7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7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75:XFD75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76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B76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C7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D7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E7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A76:XFD76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77" start="0" length="0">
    <dxf>
      <font>
        <b/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B77" start="0" length="0">
    <dxf>
      <font>
        <b/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C77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dxf>
  </rfmt>
  <rfmt sheetId="3" sqref="D77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3" sqref="E77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bottom style="hair">
          <color indexed="64"/>
        </bottom>
      </border>
    </dxf>
  </rfmt>
  <rfmt sheetId="3" sqref="A77:XFD77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78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78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7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7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7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78:XFD78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79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79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7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7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7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79:XFD79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80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80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8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8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8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80:XFD80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81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B81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C8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D8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E8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A81:XFD81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82" start="0" length="0">
    <dxf>
      <font>
        <b/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B82" start="0" length="0">
    <dxf>
      <font>
        <b/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C82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dxf>
  </rfmt>
  <rfmt sheetId="3" sqref="D82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3" sqref="E82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bottom style="hair">
          <color indexed="64"/>
        </bottom>
      </border>
    </dxf>
  </rfmt>
  <rfmt sheetId="3" sqref="A82:XFD82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83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83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8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8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8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83:XFD83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84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84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8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8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8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84:XFD84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85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85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8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8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8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85:XFD85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86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86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8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8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8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86:XFD86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87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87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8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8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8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87:XFD87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88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88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8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8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8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88:XFD88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89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89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8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8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89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89:XFD89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90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90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9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9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9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90:XFD90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91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B91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C9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D9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E9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A91:XFD91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92" start="0" length="0">
    <dxf>
      <font>
        <b/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B92" start="0" length="0">
    <dxf>
      <font>
        <b/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C92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dxf>
  </rfmt>
  <rfmt sheetId="3" sqref="D92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3" sqref="E92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bottom style="hair">
          <color indexed="64"/>
        </bottom>
      </border>
    </dxf>
  </rfmt>
  <rfmt sheetId="3" sqref="A92:XFD92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93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93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9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9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9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93:XFD93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94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94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9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9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9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94:XFD94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95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95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9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9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9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95:XFD95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96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96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9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9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9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96:XFD96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97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97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9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9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9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97:XFD97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98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B98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C9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D9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E9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A98:XFD98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99" start="0" length="0">
    <dxf>
      <font>
        <b/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B99" start="0" length="0">
    <dxf>
      <font>
        <b/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C99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dxf>
  </rfmt>
  <rfmt sheetId="3" sqref="D99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3" sqref="E99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bottom style="hair">
          <color indexed="64"/>
        </bottom>
      </border>
    </dxf>
  </rfmt>
  <rfmt sheetId="3" sqref="A99:XFD99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00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00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0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0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0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00:XFD100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01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01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0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0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0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01:XFD101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02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02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0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0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02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02:XFD102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03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03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0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0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0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03:XFD103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04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B104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C10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D10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E10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A104:XFD104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05" start="0" length="0">
    <dxf>
      <font>
        <b/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B105" start="0" length="0">
    <dxf>
      <font>
        <b/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C105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dxf>
  </rfmt>
  <rfmt sheetId="3" sqref="D105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3" sqref="E105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bottom style="hair">
          <color indexed="64"/>
        </bottom>
      </border>
    </dxf>
  </rfmt>
  <rfmt sheetId="3" sqref="A105:XFD105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06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06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0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0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06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06:XFD106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07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07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0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0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07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07:XFD107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08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B108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C10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D10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E108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A108:XFD108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09" start="0" length="0">
    <dxf>
      <font>
        <b/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B109" start="0" length="0">
    <dxf>
      <font>
        <b/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C109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dxf>
  </rfmt>
  <rfmt sheetId="3" sqref="D109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3" sqref="E109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bottom style="hair">
          <color indexed="64"/>
        </bottom>
      </border>
    </dxf>
  </rfmt>
  <rfmt sheetId="3" sqref="A109:XFD109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10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10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1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1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10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10:XFD110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11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B111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C11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D111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E111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A111:XFD111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12" start="0" length="0">
    <dxf>
      <font>
        <b/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B112" start="0" length="0">
    <dxf>
      <font>
        <b/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bottom style="hair">
          <color indexed="64"/>
        </bottom>
      </border>
    </dxf>
  </rfmt>
  <rfmt sheetId="3" sqref="C112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dxf>
  </rfmt>
  <rfmt sheetId="3" sqref="D112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3" sqref="E112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bottom style="hair">
          <color indexed="64"/>
        </bottom>
      </border>
    </dxf>
  </rfmt>
  <rfmt sheetId="3" sqref="A112:XFD112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13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13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1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1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13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13:XFD113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14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B114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C11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D11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3" sqref="E114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3" sqref="A114:XFD114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15" start="0" length="0">
    <dxf>
      <font>
        <sz val="10"/>
        <color auto="1"/>
        <name val="Times New Roman"/>
        <family val="1"/>
        <charset val="204"/>
        <scheme val="none"/>
      </font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B115" start="0" length="0">
    <dxf>
      <font>
        <sz val="9"/>
        <color auto="1"/>
        <name val="Times New Roman"/>
        <family val="1"/>
        <charset val="204"/>
        <scheme val="none"/>
      </font>
      <alignment horizontal="center" vertical="center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C11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D11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</rfmt>
  <rfmt sheetId="3" sqref="E115" start="0" length="0">
    <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3" sqref="A115:XFD115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A1:A1048576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B1:B1048576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C1:C1048576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D1:D1048576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E1:E1048576" start="0" length="0">
    <dxf>
      <font>
        <sz val="10"/>
        <color auto="1"/>
        <name val="Times New Roman"/>
        <family val="1"/>
        <charset val="204"/>
        <scheme val="none"/>
      </font>
    </dxf>
  </rfmt>
  <rfmt sheetId="3" sqref="F1:F1048576" start="0" length="0">
    <dxf>
      <font>
        <sz val="10"/>
        <color auto="1"/>
        <name val="Times New Roman"/>
        <family val="1"/>
        <charset val="204"/>
        <scheme val="none"/>
      </font>
    </dxf>
  </rfmt>
  <ris rId="809" sheetId="4" name="[Приложение 1 !.xlsx]Лист3" sheetPosition="3"/>
  <rfmt sheetId="4" sqref="A1" start="0" length="0">
    <dxf>
      <font>
        <sz val="12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vertical="center" wrapText="1"/>
    </dxf>
  </rfmt>
  <rfmt sheetId="4" sqref="B1" start="0" length="0">
    <dxf>
      <font>
        <sz val="12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vertical="top" wrapText="1"/>
    </dxf>
  </rfmt>
  <rfmt sheetId="4" sqref="C1" start="0" length="0">
    <dxf>
      <font>
        <sz val="12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vertical="top" wrapText="1"/>
    </dxf>
  </rfmt>
  <rfmt sheetId="4" sqref="D1" start="0" length="0">
    <dxf>
      <font>
        <sz val="12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vertical="top" wrapText="1"/>
    </dxf>
  </rfmt>
  <rfmt sheetId="4" sqref="E1" start="0" length="0">
    <dxf>
      <font>
        <sz val="12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vertical="top" wrapText="1"/>
    </dxf>
  </rfmt>
  <rfmt sheetId="4" sqref="F1" start="0" length="0">
    <dxf>
      <font>
        <sz val="12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vertical="top" wrapText="1"/>
    </dxf>
  </rfmt>
  <rfmt sheetId="4" sqref="G1" start="0" length="0">
    <dxf>
      <font>
        <sz val="12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vertical="top" wrapText="1"/>
    </dxf>
  </rfmt>
  <rfmt sheetId="4" sqref="H1" start="0" length="0">
    <dxf>
      <font>
        <sz val="12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vertical="top" wrapText="1"/>
    </dxf>
  </rfmt>
  <rfmt sheetId="4" sqref="I1" start="0" length="0">
    <dxf>
      <font>
        <sz val="11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vertical="top" wrapText="1"/>
    </dxf>
  </rfmt>
  <rfmt sheetId="4" sqref="J1" start="0" length="0">
    <dxf>
      <font>
        <sz val="11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vertical="top" wrapText="1"/>
    </dxf>
  </rfmt>
  <rfmt sheetId="4" sqref="K1" start="0" length="0">
    <dxf>
      <font>
        <sz val="11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vertical="top" wrapText="1"/>
    </dxf>
  </rfmt>
  <rcc rId="810" sId="4" odxf="1" dxf="1">
    <nc r="L1" t="inlineStr">
      <is>
        <t>Приложение 4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/>
    </odxf>
    <ndxf>
      <font>
        <sz val="11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right" vertical="center"/>
    </ndxf>
  </rcc>
  <rfmt sheetId="4" sqref="A1:XFD1" start="0" length="0">
    <dxf>
      <font>
        <sz val="10"/>
        <color auto="1"/>
        <name val="Times New Roman"/>
        <family val="1"/>
        <charset val="204"/>
        <scheme val="none"/>
      </font>
    </dxf>
  </rfmt>
  <rcc rId="811" sId="4" odxf="1" dxf="1">
    <nc r="A2" t="inlineStr">
      <is>
        <t xml:space="preserve">ОПЕРАТИВНАЯ ИНФОРМАЦИЯ О ЛИМИТАХ БЮДЖЕТНЫХ ОБЯЗАТЕЛЬСТВ И  
ИСПОЛНЕНИИ РАСХОДОВ В РАЗРЕЗЕ ГОСУДАРСТВЕННЫХ ПРОГРАММ РОССИЙСКОЙ ФЕДЕРАЦИИ 
(НЕПРОГРАММНЫХ НАПРАВЛЕНИЙ ДЕЯТЕЛЬНОСТИ) 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</odxf>
    <ndxf>
      <font>
        <sz val="12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</ndxf>
  </rcc>
  <rfmt sheetId="4" sqref="A2:XFD2" start="0" length="0">
    <dxf>
      <font>
        <sz val="10"/>
        <color auto="1"/>
        <name val="Times New Roman"/>
        <family val="1"/>
        <charset val="204"/>
        <scheme val="none"/>
      </font>
    </dxf>
  </rfmt>
  <rcc rId="812" sId="4" odxf="1" dxf="1">
    <nc r="A3" t="inlineStr">
      <is>
        <t>за январь-февраль 2022 года</t>
      </is>
    </nc>
    <odxf>
      <font>
        <b val="0"/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</odxf>
    <ndxf>
      <font>
        <b/>
        <sz val="12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</ndxf>
  </rcc>
  <rfmt sheetId="4" sqref="A3:XFD3" start="0" length="0">
    <dxf>
      <font>
        <sz val="10"/>
        <color auto="1"/>
        <name val="Times New Roman"/>
        <family val="1"/>
        <charset val="204"/>
        <scheme val="none"/>
      </font>
    </dxf>
  </rfmt>
  <rcc rId="813" sId="4" odxf="1" dxf="1">
    <nc r="A4" t="inlineStr">
      <is>
        <t>(млн рублей)</t>
      </is>
    </nc>
    <odxf>
      <font>
        <i val="0"/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bottom/>
      </border>
    </odxf>
    <ndxf>
      <font>
        <i/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right" vertical="center" wrapText="1"/>
      <border outline="0">
        <bottom style="thin">
          <color auto="1"/>
        </bottom>
      </border>
    </ndxf>
  </rcc>
  <rfmt sheetId="4" sqref="A4:XFD4" start="0" length="0">
    <dxf>
      <font>
        <sz val="10"/>
        <color auto="1"/>
        <name val="Times New Roman"/>
        <family val="1"/>
        <charset val="204"/>
        <scheme val="none"/>
      </font>
    </dxf>
  </rfmt>
  <rcc rId="814" sId="4" odxf="1" dxf="1">
    <nc r="A5" t="inlineStr">
      <is>
        <t>Наименование государственных программ / непрограммных направлений деятельности</t>
      </is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30" formatCode="@"/>
      <fill>
        <patternFill patternType="solid">
          <bgColor theme="0"/>
        </patternFill>
      </fill>
      <alignment horizontal="centerContinuous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" sId="4" odxf="1" dxf="1">
    <nc r="B5" t="inlineStr">
      <is>
        <t>ГП</t>
      </is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30" formatCode="@"/>
      <fill>
        <patternFill patternType="solid">
          <bgColor theme="0"/>
        </patternFill>
      </fill>
      <alignment horizontal="centerContinuous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" sId="4" odxf="1" dxf="1">
    <nc r="C5" t="inlineStr">
      <is>
        <t>Доведённые 
ЛБО на 
2022 год</t>
      </is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30" formatCode="@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" sId="4" odxf="1" dxf="1">
    <nc r="D5" t="inlineStr">
      <is>
        <t>Доведённые БА на ПНО на 2022 год</t>
      </is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30" formatCode="@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" sId="4" odxf="1" dxf="1">
    <nc r="E5" t="inlineStr">
      <is>
        <t>Распределённые ЛБО на 2022 год</t>
      </is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30" formatCode="@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" sId="4" odxf="1" dxf="1">
    <nc r="F5" t="inlineStr">
      <is>
        <t>Распределённые БА на ПНО
 на 2022 год</t>
      </is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30" formatCode="@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" sId="4" odxf="1" dxf="1">
    <nc r="G5" t="inlineStr">
      <is>
        <t>Уточненная роспись</t>
      </is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30" formatCode="@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" sId="4" odxf="1" dxf="1">
    <nc r="H5" t="inlineStr">
      <is>
        <t>Уточненная роспись без учета доведенных
 БА на ПНО</t>
      </is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30" formatCode="@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" sId="4" odxf="1" dxf="1">
    <nc r="I5" t="inlineStr">
      <is>
        <t xml:space="preserve">Исполнение </t>
      </is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30" formatCode="@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" sId="4" odxf="1" dxf="1">
    <nc r="J5" t="inlineStr">
      <is>
        <t>% доведённых ЛБО от уточненной росписи без учёта доведённых
 БА на ПНО</t>
      </is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30" formatCode="@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" sId="4" odxf="1" dxf="1">
    <nc r="K5" t="inlineStr">
      <is>
        <t>% распределённых ЛБО от доведённых</t>
      </is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30" formatCode="@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" sId="4" odxf="1" dxf="1">
    <nc r="L5" t="inlineStr">
      <is>
        <t>%  исполнения от уточненной росписи</t>
      </is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30" formatCode="@"/>
      <alignment horizontal="centerContinuous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5:XFD5" start="0" length="0">
    <dxf>
      <font>
        <sz val="10"/>
        <color auto="1"/>
        <name val="Times New Roman"/>
        <family val="1"/>
        <charset val="204"/>
        <scheme val="none"/>
      </font>
    </dxf>
  </rfmt>
  <rcc rId="826" sId="4" odxf="1" dxf="1">
    <nc r="A6" t="inlineStr">
      <is>
        <t>1</t>
      </is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8"/>
        <color auto="1"/>
        <name val="Times New Roman"/>
        <family val="1"/>
        <charset val="204"/>
        <scheme val="none"/>
      </font>
      <numFmt numFmtId="30" formatCode="@"/>
      <fill>
        <patternFill patternType="solid">
          <bgColor theme="0"/>
        </patternFill>
      </fill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" sId="4" odxf="1" dxf="1">
    <nc r="B6" t="inlineStr">
      <is>
        <t>2</t>
      </is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8"/>
        <color auto="1"/>
        <name val="Times New Roman"/>
        <family val="1"/>
        <charset val="204"/>
        <scheme val="none"/>
      </font>
      <numFmt numFmtId="30" formatCode="@"/>
      <fill>
        <patternFill patternType="solid">
          <bgColor theme="0"/>
        </patternFill>
      </fill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" sId="4" odxf="1" dxf="1">
    <nc r="C6" t="inlineStr">
      <is>
        <t>3</t>
      </is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8"/>
        <color auto="1"/>
        <name val="Times New Roman"/>
        <family val="1"/>
        <charset val="204"/>
        <scheme val="none"/>
      </font>
      <numFmt numFmtId="30" formatCode="@"/>
      <fill>
        <patternFill patternType="solid">
          <bgColor theme="0"/>
        </patternFill>
      </fill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" sId="4" odxf="1" dxf="1">
    <nc r="D6" t="inlineStr">
      <is>
        <t>4</t>
      </is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8"/>
        <color auto="1"/>
        <name val="Times New Roman"/>
        <family val="1"/>
        <charset val="204"/>
        <scheme val="none"/>
      </font>
      <numFmt numFmtId="30" formatCode="@"/>
      <fill>
        <patternFill patternType="solid">
          <bgColor theme="0"/>
        </patternFill>
      </fill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" sId="4" odxf="1" dxf="1">
    <nc r="E6" t="inlineStr">
      <is>
        <t>5</t>
      </is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8"/>
        <color auto="1"/>
        <name val="Times New Roman"/>
        <family val="1"/>
        <charset val="204"/>
        <scheme val="none"/>
      </font>
      <numFmt numFmtId="30" formatCode="@"/>
      <fill>
        <patternFill patternType="solid">
          <bgColor theme="0"/>
        </patternFill>
      </fill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" sId="4" odxf="1" dxf="1">
    <nc r="F6" t="inlineStr">
      <is>
        <t>6</t>
      </is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8"/>
        <color auto="1"/>
        <name val="Times New Roman"/>
        <family val="1"/>
        <charset val="204"/>
        <scheme val="none"/>
      </font>
      <numFmt numFmtId="30" formatCode="@"/>
      <fill>
        <patternFill patternType="solid">
          <bgColor theme="0"/>
        </patternFill>
      </fill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" sId="4" odxf="1" dxf="1">
    <nc r="G6" t="inlineStr">
      <is>
        <t>7</t>
      </is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8"/>
        <color auto="1"/>
        <name val="Times New Roman"/>
        <family val="1"/>
        <charset val="204"/>
        <scheme val="none"/>
      </font>
      <numFmt numFmtId="30" formatCode="@"/>
      <fill>
        <patternFill patternType="solid">
          <bgColor theme="0"/>
        </patternFill>
      </fill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" sId="4" odxf="1" dxf="1">
    <nc r="H6" t="inlineStr">
      <is>
        <t>8=7-4</t>
      </is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8"/>
        <color auto="1"/>
        <name val="Times New Roman"/>
        <family val="1"/>
        <charset val="204"/>
        <scheme val="none"/>
      </font>
      <numFmt numFmtId="30" formatCode="@"/>
      <fill>
        <patternFill patternType="solid">
          <bgColor theme="0"/>
        </patternFill>
      </fill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" sId="4" odxf="1" dxf="1">
    <nc r="I6" t="inlineStr">
      <is>
        <t>9</t>
      </is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8"/>
        <color auto="1"/>
        <name val="Times New Roman"/>
        <family val="1"/>
        <charset val="204"/>
        <scheme val="none"/>
      </font>
      <numFmt numFmtId="30" formatCode="@"/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" sId="4" odxf="1" dxf="1">
    <nc r="J6" t="inlineStr">
      <is>
        <t>10=3/8*100</t>
      </is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8"/>
        <color auto="1"/>
        <name val="Times New Roman"/>
        <family val="1"/>
        <charset val="204"/>
        <scheme val="none"/>
      </font>
      <numFmt numFmtId="30" formatCode="@"/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" sId="4" odxf="1" dxf="1">
    <nc r="K6" t="inlineStr">
      <is>
        <t>11=5/3*100</t>
      </is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8"/>
        <color auto="1"/>
        <name val="Times New Roman"/>
        <family val="1"/>
        <charset val="204"/>
        <scheme val="none"/>
      </font>
      <numFmt numFmtId="30" formatCode="@"/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" sId="4" odxf="1" dxf="1">
    <nc r="L6" t="inlineStr">
      <is>
        <t>12=9/7*100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8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6:XFD6" start="0" length="0">
    <dxf>
      <font>
        <sz val="10"/>
        <color auto="1"/>
        <name val="Times New Roman"/>
        <family val="1"/>
        <charset val="204"/>
        <scheme val="none"/>
      </font>
    </dxf>
  </rfmt>
  <rcc rId="838" sId="4" odxf="1" dxf="1">
    <nc r="A7" t="inlineStr">
      <is>
        <t>ВСЕГО</t>
      </is>
    </nc>
    <odxf>
      <font>
        <b val="0"/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b/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auto="1"/>
        </left>
        <right style="thin">
          <color auto="1"/>
        </right>
        <top style="thin">
          <color auto="1"/>
        </top>
        <bottom style="hair">
          <color auto="1"/>
        </bottom>
      </border>
    </ndxf>
  </rcc>
  <rfmt sheetId="4" sqref="B7" start="0" length="0">
    <dxf>
      <font>
        <b/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left" vertical="top" wrapText="1"/>
      <border outline="0">
        <left style="thin">
          <color auto="1"/>
        </left>
        <right style="thin">
          <color auto="1"/>
        </right>
        <top style="thin">
          <color auto="1"/>
        </top>
        <bottom style="hair">
          <color auto="1"/>
        </bottom>
      </border>
    </dxf>
  </rfmt>
  <rcc rId="839" sId="4" odxf="1" dxf="1" numFmtId="4">
    <nc r="C7">
      <v>21064124.9428</v>
    </nc>
    <odxf>
      <font>
        <b val="0"/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</border>
    </ndxf>
  </rcc>
  <rcc rId="840" sId="4" odxf="1" dxf="1" numFmtId="4">
    <nc r="D7">
      <v>880378.59869999997</v>
    </nc>
    <odxf>
      <font>
        <b val="0"/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</border>
    </ndxf>
  </rcc>
  <rcc rId="841" sId="4" odxf="1" dxf="1" numFmtId="4">
    <nc r="E7">
      <v>19868264.2359</v>
    </nc>
    <odxf>
      <font>
        <b val="0"/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</border>
    </ndxf>
  </rcc>
  <rcc rId="842" sId="4" odxf="1" dxf="1" numFmtId="4">
    <nc r="F7">
      <v>767869.96329999994</v>
    </nc>
    <odxf>
      <font>
        <b val="0"/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</border>
    </ndxf>
  </rcc>
  <rcc rId="843" sId="4" odxf="1" dxf="1" numFmtId="4">
    <nc r="G7">
      <v>24122726.346000001</v>
    </nc>
    <odxf>
      <font>
        <b val="0"/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</border>
    </ndxf>
  </rcc>
  <rcc rId="844" sId="4" odxf="1" dxf="1" numFmtId="4">
    <nc r="H7">
      <v>23242347.747299999</v>
    </nc>
    <odxf>
      <font>
        <b val="0"/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</border>
    </ndxf>
  </rcc>
  <rcc rId="845" sId="4" odxf="1" dxf="1" numFmtId="4">
    <nc r="I7">
      <v>3793099.5298405006</v>
    </nc>
    <odxf>
      <font>
        <b val="0"/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</border>
    </ndxf>
  </rcc>
  <rcc rId="846" sId="4" odxf="1" dxf="1" numFmtId="4">
    <nc r="J7">
      <v>90.628215238053826</v>
    </nc>
    <odxf>
      <font>
        <b val="0"/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</border>
    </ndxf>
  </rcc>
  <rcc rId="847" sId="4" odxf="1" dxf="1" numFmtId="4">
    <nc r="K7">
      <v>94.322761044442245</v>
    </nc>
    <odxf>
      <font>
        <b val="0"/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</border>
    </ndxf>
  </rcc>
  <rcc rId="848" sId="4" odxf="1" dxf="1" numFmtId="4">
    <nc r="L7">
      <v>15.724174272156709</v>
    </nc>
    <odxf>
      <font>
        <b val="0"/>
        <sz val="10"/>
        <color auto="1"/>
        <name val="Arial Cyr"/>
        <charset val="204"/>
        <scheme val="none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/>
      <border outline="0">
        <left style="hair">
          <color auto="1"/>
        </left>
        <right style="thin">
          <color auto="1"/>
        </right>
        <top style="thin">
          <color auto="1"/>
        </top>
        <bottom style="hair">
          <color auto="1"/>
        </bottom>
      </border>
    </ndxf>
  </rcc>
  <rfmt sheetId="4" sqref="A7:XFD7" start="0" length="0">
    <dxf>
      <font>
        <sz val="10"/>
        <color auto="1"/>
        <name val="Times New Roman"/>
        <family val="1"/>
        <charset val="204"/>
        <scheme val="none"/>
      </font>
    </dxf>
  </rfmt>
  <rcc rId="849" sId="4" odxf="1" dxf="1">
    <nc r="A8" t="inlineStr">
      <is>
        <t>из них: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B8" start="0" length="0">
    <dxf>
      <font>
        <b/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4" sqref="C8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4" sqref="D8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4" sqref="E8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4" sqref="F8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4" sqref="G8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4" sqref="H8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4" sqref="I8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4" sqref="J8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4" sqref="K8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alignment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4" sqref="L8" start="0" length="0">
    <dxf>
      <font>
        <b/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</rfmt>
  <rfmt sheetId="4" sqref="A8:XFD8" start="0" length="0">
    <dxf>
      <font>
        <sz val="10"/>
        <color auto="1"/>
        <name val="Times New Roman"/>
        <family val="1"/>
        <charset val="204"/>
        <scheme val="none"/>
      </font>
    </dxf>
  </rfmt>
  <rcc rId="850" sId="4" odxf="1" dxf="1">
    <nc r="A9" t="inlineStr">
      <is>
        <t>ГП "Развитие здравоохранения"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851" sId="4" odxf="1" dxf="1">
    <nc r="B9" t="inlineStr">
      <is>
        <t>01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852" sId="4" odxf="1" dxf="1" numFmtId="4">
    <nc r="C9">
      <v>1043318.0731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3" sId="4" odxf="1" dxf="1" numFmtId="4">
    <nc r="D9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4" sId="4" odxf="1" dxf="1" numFmtId="4">
    <nc r="E9">
      <v>1038113.0697999999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5" sId="4" odxf="1" dxf="1" numFmtId="4">
    <nc r="F9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6" sId="4" odxf="1" dxf="1" numFmtId="4">
    <nc r="G9">
      <v>1051830.3626999999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7" sId="4" odxf="1" dxf="1" numFmtId="4">
    <nc r="H9">
      <v>1051830.3626999999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8" sId="4" odxf="1" dxf="1" numFmtId="4">
    <nc r="I9">
      <v>192067.75819999998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9" sId="4" odxf="1" dxf="1" numFmtId="4">
    <nc r="J9">
      <v>99.190716497463598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0" sId="4" odxf="1" dxf="1" numFmtId="4">
    <nc r="K9">
      <v>99.50111059760188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1" sId="4" odxf="1" dxf="1" numFmtId="4">
    <nc r="L9">
      <v>18.260335982978372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9:XFD9" start="0" length="0">
    <dxf>
      <font>
        <sz val="10"/>
        <color auto="1"/>
        <name val="Times New Roman"/>
        <family val="1"/>
        <charset val="204"/>
        <scheme val="none"/>
      </font>
    </dxf>
  </rfmt>
  <rcc rId="862" sId="4" odxf="1" dxf="1">
    <nc r="A10" t="inlineStr">
      <is>
        <t>ГП "Развитие образования"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863" sId="4" odxf="1" dxf="1">
    <nc r="B10" t="inlineStr">
      <is>
        <t>02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864" sId="4" odxf="1" dxf="1" numFmtId="4">
    <nc r="C10">
      <v>470063.62949999998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5" sId="4" odxf="1" dxf="1" numFmtId="4">
    <nc r="D10">
      <v>20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6" sId="4" odxf="1" dxf="1" numFmtId="4">
    <nc r="E10">
      <v>469081.06080000004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7" sId="4" odxf="1" dxf="1" numFmtId="4">
    <nc r="F10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8" sId="4" odxf="1" dxf="1" numFmtId="4">
    <nc r="G10">
      <v>479814.8075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9" sId="4" odxf="1" dxf="1" numFmtId="4">
    <nc r="H10">
      <v>479794.8075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0" sId="4" odxf="1" dxf="1" numFmtId="4">
    <nc r="I10">
      <v>34064.232400000001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1" sId="4" odxf="1" dxf="1" numFmtId="4">
    <nc r="J10">
      <v>97.971804227998021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2" sId="4" odxf="1" dxf="1" numFmtId="4">
    <nc r="K10">
      <v>99.790971128516134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3" sId="4" odxf="1" dxf="1" numFmtId="4">
    <nc r="L10">
      <v>7.0994541784748897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10:XFD10" start="0" length="0">
    <dxf>
      <font>
        <sz val="10"/>
        <color auto="1"/>
        <name val="Times New Roman"/>
        <family val="1"/>
        <charset val="204"/>
        <scheme val="none"/>
      </font>
    </dxf>
  </rfmt>
  <rcc rId="874" sId="4" odxf="1" dxf="1">
    <nc r="A11" t="inlineStr">
      <is>
        <t>ГП "Социальная поддержка граждан"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875" sId="4" odxf="1" dxf="1">
    <nc r="B11" t="inlineStr">
      <is>
        <t>03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876" sId="4" odxf="1" dxf="1" numFmtId="4">
    <nc r="C11">
      <v>2184615.8260999997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7" sId="4" odxf="1" dxf="1" numFmtId="4">
    <nc r="D11">
      <v>36483.389900000002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8" sId="4" odxf="1" dxf="1" numFmtId="4">
    <nc r="E11">
      <v>2170001.1355999997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9" sId="4" odxf="1" dxf="1" numFmtId="4">
    <nc r="F11">
      <v>23368.8001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0" sId="4" odxf="1" dxf="1" numFmtId="4">
    <nc r="G11">
      <v>2222404.2380999997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1" sId="4" odxf="1" dxf="1" numFmtId="4">
    <nc r="H11">
      <v>2185920.8481999999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2" sId="4" odxf="1" dxf="1" numFmtId="4">
    <nc r="I11">
      <v>491912.94839999999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3" sId="4" odxf="1" dxf="1" numFmtId="4">
    <nc r="J11">
      <v>99.940298748645233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4" sId="4" odxf="1" dxf="1" numFmtId="4">
    <nc r="K11">
      <v>99.331017823573561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5" sId="4" odxf="1" dxf="1" numFmtId="4">
    <nc r="L11">
      <v>22.134269723160319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11:XFD11" start="0" length="0">
    <dxf>
      <font>
        <sz val="10"/>
        <color auto="1"/>
        <name val="Times New Roman"/>
        <family val="1"/>
        <charset val="204"/>
        <scheme val="none"/>
      </font>
    </dxf>
  </rfmt>
  <rcc rId="886" sId="4" odxf="1" dxf="1">
    <nc r="A12" t="inlineStr">
      <is>
        <t>ГП "Доступная среда"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887" sId="4" odxf="1" dxf="1">
    <nc r="B12" t="inlineStr">
      <is>
        <t>04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888" sId="4" odxf="1" dxf="1" numFmtId="4">
    <nc r="C12">
      <v>63537.735700000005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9" sId="4" odxf="1" dxf="1" numFmtId="4">
    <nc r="D12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0" sId="4" odxf="1" dxf="1" numFmtId="4">
    <nc r="E12">
      <v>63103.157899999998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1" sId="4" odxf="1" dxf="1" numFmtId="4">
    <nc r="F12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2" sId="4" odxf="1" dxf="1" numFmtId="4">
    <nc r="G12">
      <v>63680.6129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3" sId="4" odxf="1" dxf="1" numFmtId="4">
    <nc r="H12">
      <v>63680.6129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4" sId="4" odxf="1" dxf="1" numFmtId="4">
    <nc r="I12">
      <v>8512.4048999999995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5" sId="4" odxf="1" dxf="1" numFmtId="4">
    <nc r="J12">
      <v>99.775634697134024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6" sId="4" odxf="1" dxf="1" numFmtId="4">
    <nc r="K12">
      <v>99.316031968699818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7" sId="4" odxf="1" dxf="1" numFmtId="4">
    <nc r="L12">
      <v>13.367341349819201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12:XFD12" start="0" length="0">
    <dxf>
      <font>
        <sz val="10"/>
        <color auto="1"/>
        <name val="Times New Roman"/>
        <family val="1"/>
        <charset val="204"/>
        <scheme val="none"/>
      </font>
    </dxf>
  </rfmt>
  <rcc rId="898" sId="4" odxf="1" dxf="1">
    <nc r="A13" t="inlineStr">
      <is>
        <t>ГП "Обеспечение доступным и комфортным жильем и коммунальными услугами граждан Российской Федерации"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899" sId="4" odxf="1" dxf="1">
    <nc r="B13" t="inlineStr">
      <is>
        <t>05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900" sId="4" odxf="1" dxf="1" numFmtId="4">
    <nc r="C13">
      <v>388297.4522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1" sId="4" odxf="1" dxf="1" numFmtId="4">
    <nc r="D13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2" sId="4" odxf="1" dxf="1" numFmtId="4">
    <nc r="E13">
      <v>388297.4522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3" sId="4" odxf="1" dxf="1" numFmtId="4">
    <nc r="F13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4" sId="4" odxf="1" dxf="1" numFmtId="4">
    <nc r="G13">
      <v>394071.16580000002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5" sId="4" odxf="1" dxf="1" numFmtId="4">
    <nc r="H13">
      <v>394071.16580000002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6" sId="4" odxf="1" dxf="1" numFmtId="4">
    <nc r="I13">
      <v>128281.6967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7" sId="4" odxf="1" dxf="1" numFmtId="4">
    <nc r="J13">
      <v>98.534855096977509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8" sId="4" odxf="1" dxf="1" numFmtId="4">
    <nc r="K13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9" sId="4" odxf="1" dxf="1" numFmtId="4">
    <nc r="L13">
      <v>32.552926433878149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13:XFD13" start="0" length="0">
    <dxf>
      <font>
        <sz val="10"/>
        <color auto="1"/>
        <name val="Times New Roman"/>
        <family val="1"/>
        <charset val="204"/>
        <scheme val="none"/>
      </font>
    </dxf>
  </rfmt>
  <rcc rId="910" sId="4" odxf="1" dxf="1">
    <nc r="A14" t="inlineStr">
      <is>
        <t>ГП "Содействие занятости населения"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911" sId="4" odxf="1" dxf="1">
    <nc r="B14" t="inlineStr">
      <is>
        <t>07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912" sId="4" odxf="1" dxf="1" numFmtId="4">
    <nc r="C14">
      <v>79004.634099999996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3" sId="4" odxf="1" dxf="1" numFmtId="4">
    <nc r="D14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4" sId="4" odxf="1" dxf="1" numFmtId="4">
    <nc r="E14">
      <v>78192.854400000011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5" sId="4" odxf="1" dxf="1" numFmtId="4">
    <nc r="F14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6" sId="4" odxf="1" dxf="1" numFmtId="4">
    <nc r="G14">
      <v>79769.047000000006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7" sId="4" odxf="1" dxf="1" numFmtId="4">
    <nc r="H14">
      <v>79769.047000000006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8" sId="4" odxf="1" dxf="1" numFmtId="4">
    <nc r="I14">
      <v>8244.7385999999988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9" sId="4" odxf="1" dxf="1" numFmtId="4">
    <nc r="J14">
      <v>99.041717396974775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0" sId="4" odxf="1" dxf="1" numFmtId="4">
    <nc r="K14">
      <v>98.972491032649458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1" sId="4" odxf="1" dxf="1" numFmtId="4">
    <nc r="L14">
      <v>10.33576168961878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14:XFD14" start="0" length="0">
    <dxf>
      <font>
        <sz val="10"/>
        <color auto="1"/>
        <name val="Times New Roman"/>
        <family val="1"/>
        <charset val="204"/>
        <scheme val="none"/>
      </font>
    </dxf>
  </rfmt>
  <rcc rId="922" sId="4" odxf="1" dxf="1">
    <nc r="A15" t="inlineStr">
      <is>
        <t>ГП "Обеспечение общественного порядка и противодействие преступности"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923" sId="4" odxf="1" dxf="1">
    <nc r="B15" t="inlineStr">
      <is>
        <t>08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924" sId="4" odxf="1" dxf="1" numFmtId="4">
    <nc r="C15">
      <v>358140.3615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5" sId="4" odxf="1" dxf="1" numFmtId="4">
    <nc r="D15">
      <v>120.93810000000001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6" sId="4" odxf="1" dxf="1" numFmtId="4">
    <nc r="E15">
      <v>262956.61480000004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7" sId="4" odxf="1" dxf="1" numFmtId="4">
    <nc r="F15">
      <v>28.2957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8" sId="4" odxf="1" dxf="1" numFmtId="4">
    <nc r="G15">
      <v>793650.19620000001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9" sId="4" odxf="1" dxf="1" numFmtId="4">
    <nc r="H15">
      <v>793529.25809999998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0" sId="4" odxf="1" dxf="1" numFmtId="4">
    <nc r="I15">
      <v>106245.02540000001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1" sId="4" odxf="1" dxf="1" numFmtId="4">
    <nc r="J15">
      <v>45.13259691993202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2" sId="4" odxf="1" dxf="1" numFmtId="4">
    <nc r="K15">
      <v>73.422781419736751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3" sId="4" odxf="1" dxf="1" numFmtId="4">
    <nc r="L15">
      <v>13.38688327788509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15:XFD15" start="0" length="0">
    <dxf>
      <font>
        <sz val="10"/>
        <color auto="1"/>
        <name val="Times New Roman"/>
        <family val="1"/>
        <charset val="204"/>
        <scheme val="none"/>
      </font>
    </dxf>
  </rfmt>
  <rcc rId="934" sId="4" odxf="1" dxf="1">
    <nc r="A16" t="inlineStr">
      <is>
        <t>ГП "Защита населения и территорий от чрезвычайных ситуаций, обеспечение пожарной безопасности и безопасности людей на водных объектах"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935" sId="4" odxf="1" dxf="1">
    <nc r="B16" t="inlineStr">
      <is>
        <t>10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936" sId="4" odxf="1" dxf="1" numFmtId="4">
    <nc r="C16">
      <v>209229.57009999998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7" sId="4" odxf="1" dxf="1" numFmtId="4">
    <nc r="D16">
      <v>47.439399999999999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8" sId="4" odxf="1" dxf="1" numFmtId="4">
    <nc r="E16">
      <v>200078.31419999999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9" sId="4" odxf="1" dxf="1" numFmtId="4">
    <nc r="F16">
      <v>4.6002999999999998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0" sId="4" odxf="1" dxf="1" numFmtId="4">
    <nc r="G16">
      <v>212413.9522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1" sId="4" odxf="1" dxf="1" numFmtId="4">
    <nc r="H16">
      <v>212366.5128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2" sId="4" odxf="1" dxf="1" numFmtId="4">
    <nc r="I16">
      <v>27971.347000000002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3" sId="4" odxf="1" dxf="1" numFmtId="4">
    <nc r="J16">
      <v>98.522863770450343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4" sId="4" odxf="1" dxf="1" numFmtId="4">
    <nc r="K16">
      <v>95.6262129221858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5" sId="4" odxf="1" dxf="1" numFmtId="4">
    <nc r="L16">
      <v>13.168319081819712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16:XFD16" start="0" length="0">
    <dxf>
      <font>
        <sz val="10"/>
        <color auto="1"/>
        <name val="Times New Roman"/>
        <family val="1"/>
        <charset val="204"/>
        <scheme val="none"/>
      </font>
    </dxf>
  </rfmt>
  <rcc rId="946" sId="4" odxf="1" dxf="1">
    <nc r="A17" t="inlineStr">
      <is>
        <t>ГП "Развитие культуры"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947" sId="4" odxf="1" dxf="1">
    <nc r="B17" t="inlineStr">
      <is>
        <t>11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948" sId="4" odxf="1" dxf="1" numFmtId="4">
    <nc r="C17">
      <v>170056.12459999998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9" sId="4" odxf="1" dxf="1" numFmtId="4">
    <nc r="D17">
      <v>100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0" sId="4" odxf="1" dxf="1" numFmtId="4">
    <nc r="E17">
      <v>166893.4227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1" sId="4" odxf="1" dxf="1" numFmtId="4">
    <nc r="F17">
      <v>70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2" sId="4" odxf="1" dxf="1" numFmtId="4">
    <nc r="G17">
      <v>171558.46840000001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3" sId="4" odxf="1" dxf="1" numFmtId="4">
    <nc r="H17">
      <v>171458.46840000001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4" sId="4" odxf="1" dxf="1" numFmtId="4">
    <nc r="I17">
      <v>30094.131699999998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5" sId="4" odxf="1" dxf="1" numFmtId="4">
    <nc r="J17">
      <v>99.182108756081703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6" sId="4" odxf="1" dxf="1" numFmtId="4">
    <nc r="K17">
      <v>98.140201120401173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7" sId="4" odxf="1" dxf="1" numFmtId="4">
    <nc r="L17">
      <v>17.541618306963151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17:XFD17" start="0" length="0">
    <dxf>
      <font>
        <sz val="10"/>
        <color auto="1"/>
        <name val="Times New Roman"/>
        <family val="1"/>
        <charset val="204"/>
        <scheme val="none"/>
      </font>
    </dxf>
  </rfmt>
  <rcc rId="958" sId="4" odxf="1" dxf="1">
    <nc r="A18" t="inlineStr">
      <is>
        <t>ГП "Охрана окружающей среды"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959" sId="4" odxf="1" dxf="1">
    <nc r="B18" t="inlineStr">
      <is>
        <t>12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960" sId="4" odxf="1" dxf="1" numFmtId="4">
    <nc r="C18">
      <v>105261.99690000001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1" sId="4" odxf="1" dxf="1" numFmtId="4">
    <nc r="D18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2" sId="4" odxf="1" dxf="1" numFmtId="4">
    <nc r="E18">
      <v>105137.1643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3" sId="4" odxf="1" dxf="1" numFmtId="4">
    <nc r="F18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4" sId="4" odxf="1" dxf="1" numFmtId="4">
    <nc r="G18">
      <v>131489.32889999999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5" sId="4" odxf="1" dxf="1" numFmtId="4">
    <nc r="H18">
      <v>131489.32889999999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6" sId="4" odxf="1" dxf="1" numFmtId="4">
    <nc r="I18">
      <v>9463.0488999999998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7" sId="4" odxf="1" dxf="1" numFmtId="4">
    <nc r="J18">
      <v>80.053642208527549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8" sId="4" odxf="1" dxf="1" numFmtId="4">
    <nc r="K18">
      <v>99.881407721992389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9" sId="4" odxf="1" dxf="1" numFmtId="4">
    <nc r="L18">
      <v>7.1968189199572379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18:XFD18" start="0" length="0">
    <dxf>
      <font>
        <sz val="10"/>
        <color auto="1"/>
        <name val="Times New Roman"/>
        <family val="1"/>
        <charset val="204"/>
        <scheme val="none"/>
      </font>
    </dxf>
  </rfmt>
  <rcc rId="970" sId="4" odxf="1" dxf="1">
    <nc r="A19" t="inlineStr">
      <is>
        <t>ГП "Развитие физической культуры и спорта"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971" sId="4" odxf="1" dxf="1">
    <nc r="B19" t="inlineStr">
      <is>
        <t>13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972" sId="4" odxf="1" dxf="1" numFmtId="4">
    <nc r="C19">
      <v>76005.570400000011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3" sId="4" odxf="1" dxf="1" numFmtId="4">
    <nc r="D19">
      <v>2229.672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4" sId="4" odxf="1" dxf="1" numFmtId="4">
    <nc r="E19">
      <v>75051.226599999995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5" sId="4" odxf="1" dxf="1" numFmtId="4">
    <nc r="F19">
      <v>2229.672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6" sId="4" odxf="1" dxf="1" numFmtId="4">
    <nc r="G19">
      <v>78725.1204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7" sId="4" odxf="1" dxf="1" numFmtId="4">
    <nc r="H19">
      <v>76495.448399999994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8" sId="4" odxf="1" dxf="1" numFmtId="4">
    <nc r="I19">
      <v>7132.0104000000001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9" sId="4" odxf="1" dxf="1" numFmtId="4">
    <nc r="J19">
      <v>99.359598498673577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0" sId="4" odxf="1" dxf="1" numFmtId="4">
    <nc r="K19">
      <v>98.744376504277881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1" sId="4" odxf="1" dxf="1" numFmtId="4">
    <nc r="L19">
      <v>9.0593832867609052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19:XFD19" start="0" length="0">
    <dxf>
      <font>
        <sz val="10"/>
        <color auto="1"/>
        <name val="Times New Roman"/>
        <family val="1"/>
        <charset val="204"/>
        <scheme val="none"/>
      </font>
    </dxf>
  </rfmt>
  <rcc rId="982" sId="4" odxf="1" dxf="1">
    <nc r="A20" t="inlineStr">
      <is>
        <t>ГП "Экономическое развитие и инновационная экономика"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983" sId="4" odxf="1" dxf="1">
    <nc r="B20" t="inlineStr">
      <is>
        <t>15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984" sId="4" odxf="1" dxf="1" numFmtId="4">
    <nc r="C20">
      <v>112133.06270000001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5" sId="4" odxf="1" dxf="1" numFmtId="4">
    <nc r="D20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6" sId="4" odxf="1" dxf="1" numFmtId="4">
    <nc r="E20">
      <v>111524.11690000001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7" sId="4" odxf="1" dxf="1" numFmtId="4">
    <nc r="F20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8" sId="4" odxf="1" dxf="1" numFmtId="4">
    <nc r="G20">
      <v>127438.5638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9" sId="4" odxf="1" dxf="1" numFmtId="4">
    <nc r="H20">
      <v>127438.5638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0" sId="4" odxf="1" dxf="1" numFmtId="4">
    <nc r="I20">
      <v>9333.2579000000005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1" sId="4" odxf="1" dxf="1" numFmtId="4">
    <nc r="J20">
      <v>87.989898313653157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2" sId="4" odxf="1" dxf="1" numFmtId="4">
    <nc r="K20">
      <v>99.456943576374826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3" sId="4" odxf="1" dxf="1" numFmtId="4">
    <nc r="L20">
      <v>7.3237312330727944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20:XFD20" start="0" length="0">
    <dxf>
      <font>
        <sz val="10"/>
        <color auto="1"/>
        <name val="Times New Roman"/>
        <family val="1"/>
        <charset val="204"/>
        <scheme val="none"/>
      </font>
    </dxf>
  </rfmt>
  <rcc rId="994" sId="4" odxf="1" dxf="1">
    <nc r="A21" t="inlineStr">
      <is>
        <t>ГП "Развитие промышленности и повышение ее конкурентоспособности"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995" sId="4" odxf="1" dxf="1">
    <nc r="B21" t="inlineStr">
      <is>
        <t>16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996" sId="4" odxf="1" dxf="1" numFmtId="4">
    <nc r="C21">
      <v>535035.52450000006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7" sId="4" odxf="1" dxf="1" numFmtId="4">
    <nc r="D21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8" sId="4" odxf="1" dxf="1" numFmtId="4">
    <nc r="E21">
      <v>530682.17720000003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9" sId="4" odxf="1" dxf="1" numFmtId="4">
    <nc r="F21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0" sId="4" odxf="1" dxf="1" numFmtId="4">
    <nc r="G21">
      <v>561704.47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1" sId="4" odxf="1" dxf="1" numFmtId="4">
    <nc r="H21">
      <v>561704.47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2" sId="4" odxf="1" dxf="1" numFmtId="4">
    <nc r="I21">
      <v>82242.91829999999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3" sId="4" odxf="1" dxf="1" numFmtId="4">
    <nc r="J21">
      <v>95.25213935007497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4" sId="4" odxf="1" dxf="1" numFmtId="4">
    <nc r="K21">
      <v>99.186344251801174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5" sId="4" odxf="1" dxf="1" numFmtId="4">
    <nc r="L21">
      <v>14.641670610169792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21:XFD21" start="0" length="0">
    <dxf>
      <font>
        <sz val="10"/>
        <color auto="1"/>
        <name val="Times New Roman"/>
        <family val="1"/>
        <charset val="204"/>
        <scheme val="none"/>
      </font>
    </dxf>
  </rfmt>
  <rcc rId="1006" sId="4" odxf="1" dxf="1">
    <nc r="A22" t="inlineStr">
      <is>
        <t>ГП "Развитие авиационной промышленности"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007" sId="4" odxf="1" dxf="1">
    <nc r="B22" t="inlineStr">
      <is>
        <t>17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008" sId="4" odxf="1" dxf="1" numFmtId="4">
    <nc r="C22">
      <v>36595.743799999997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9" sId="4" odxf="1" dxf="1" numFmtId="4">
    <nc r="D22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0" sId="4" odxf="1" dxf="1" numFmtId="4">
    <nc r="E22">
      <v>34061.197399999997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1" sId="4" odxf="1" dxf="1" numFmtId="4">
    <nc r="F22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2" sId="4" odxf="1" dxf="1" numFmtId="4">
    <nc r="G22">
      <v>36636.4179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3" sId="4" odxf="1" dxf="1" numFmtId="4">
    <nc r="H22">
      <v>36636.4179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4" sId="4" odxf="1" dxf="1" numFmtId="4">
    <nc r="I22">
      <v>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5" sId="4" odxf="1" dxf="1" numFmtId="4">
    <nc r="J22">
      <v>99.888979047812413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6" sId="4" odxf="1" dxf="1" numFmtId="4">
    <nc r="K22">
      <v>93.074204437948865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7" sId="4" odxf="1" dxf="1" numFmtId="4">
    <nc r="L22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22:XFD22" start="0" length="0">
    <dxf>
      <font>
        <sz val="10"/>
        <color auto="1"/>
        <name val="Times New Roman"/>
        <family val="1"/>
        <charset val="204"/>
        <scheme val="none"/>
      </font>
    </dxf>
  </rfmt>
  <rcc rId="1018" sId="4" odxf="1" dxf="1">
    <nc r="A23" t="inlineStr">
      <is>
        <t>ГП "Развитие судостроения и техники для освоения шельфовых месторождений"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019" sId="4" odxf="1" dxf="1">
    <nc r="B23" t="inlineStr">
      <is>
        <t>18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020" sId="4" odxf="1" dxf="1" numFmtId="4">
    <nc r="C23">
      <v>17458.3233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1" sId="4" odxf="1" dxf="1" numFmtId="4">
    <nc r="D23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2" sId="4" odxf="1" dxf="1" numFmtId="4">
    <nc r="E23">
      <v>17458.3233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3" sId="4" odxf="1" dxf="1" numFmtId="4">
    <nc r="F23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4" sId="4" odxf="1" dxf="1" numFmtId="4">
    <nc r="G23">
      <v>17458.3233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5" sId="4" odxf="1" dxf="1" numFmtId="4">
    <nc r="H23">
      <v>17458.3233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6" sId="4" odxf="1" dxf="1" numFmtId="4">
    <nc r="I23">
      <v>67.5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7" sId="4" odxf="1" dxf="1" numFmtId="4">
    <nc r="J23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8" sId="4" odxf="1" dxf="1" numFmtId="4">
    <nc r="K23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9" sId="4" odxf="1" dxf="1" numFmtId="4">
    <nc r="L23">
      <v>0.38663506706855405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23:XFD23" start="0" length="0">
    <dxf>
      <font>
        <sz val="10"/>
        <color auto="1"/>
        <name val="Times New Roman"/>
        <family val="1"/>
        <charset val="204"/>
        <scheme val="none"/>
      </font>
    </dxf>
  </rfmt>
  <rcc rId="1030" sId="4" odxf="1" dxf="1">
    <nc r="A24" t="inlineStr">
      <is>
        <t>ГП "Развитие электронной и радиоэлектронной промышленности"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031" sId="4" odxf="1" dxf="1">
    <nc r="B24" t="inlineStr">
      <is>
        <t>19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032" sId="4" odxf="1" dxf="1" numFmtId="4">
    <nc r="C24">
      <v>12254.5671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3" sId="4" odxf="1" dxf="1" numFmtId="4">
    <nc r="D24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4" sId="4" odxf="1" dxf="1" numFmtId="4">
    <nc r="E24">
      <v>12254.5671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5" sId="4" odxf="1" dxf="1" numFmtId="4">
    <nc r="F24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6" sId="4" odxf="1" dxf="1" numFmtId="4">
    <nc r="G24">
      <v>36537.520899999996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7" sId="4" odxf="1" dxf="1" numFmtId="4">
    <nc r="H24">
      <v>36537.520899999996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8" sId="4" odxf="1" dxf="1" numFmtId="4">
    <nc r="I24">
      <v>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9" sId="4" odxf="1" dxf="1" numFmtId="4">
    <nc r="J24">
      <v>33.539678659479058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0" sId="4" odxf="1" dxf="1" numFmtId="4">
    <nc r="K24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1" sId="4" odxf="1" dxf="1" numFmtId="4">
    <nc r="L24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24:XFD24" start="0" length="0">
    <dxf>
      <font>
        <sz val="10"/>
        <color auto="1"/>
        <name val="Times New Roman"/>
        <family val="1"/>
        <charset val="204"/>
        <scheme val="none"/>
      </font>
    </dxf>
  </rfmt>
  <rcc rId="1042" sId="4" odxf="1" dxf="1">
    <nc r="A25" t="inlineStr">
      <is>
        <t>ГП "Развитие фармацевтической и медицинской промышленности"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043" sId="4" odxf="1" dxf="1">
    <nc r="B25" t="inlineStr">
      <is>
        <t>20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044" sId="4" odxf="1" dxf="1" numFmtId="4">
    <nc r="C25">
      <v>4807.4399999999996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5" sId="4" odxf="1" dxf="1" numFmtId="4">
    <nc r="D25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6" sId="4" odxf="1" dxf="1" numFmtId="4">
    <nc r="E25">
      <v>4807.4399999999996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7" sId="4" odxf="1" dxf="1" numFmtId="4">
    <nc r="F25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8" sId="4" odxf="1" dxf="1" numFmtId="4">
    <nc r="G25">
      <v>4807.4399999999996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9" sId="4" odxf="1" dxf="1" numFmtId="4">
    <nc r="H25">
      <v>4807.4399999999996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0" sId="4" odxf="1" dxf="1" numFmtId="4">
    <nc r="I25">
      <v>64.4465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1" sId="4" odxf="1" dxf="1" numFmtId="4">
    <nc r="J25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2" sId="4" odxf="1" dxf="1" numFmtId="4">
    <nc r="K25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3" sId="4" odxf="1" dxf="1" numFmtId="4">
    <nc r="L25">
      <v>1.3405575524603532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25:XFD25" start="0" length="0">
    <dxf>
      <font>
        <sz val="10"/>
        <color auto="1"/>
        <name val="Times New Roman"/>
        <family val="1"/>
        <charset val="204"/>
        <scheme val="none"/>
      </font>
    </dxf>
  </rfmt>
  <rcc rId="1054" sId="4" odxf="1" dxf="1">
    <nc r="A26" t="inlineStr">
      <is>
        <t>ГП "Космическая деятельность России"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055" sId="4" odxf="1" dxf="1">
    <nc r="B26" t="inlineStr">
      <is>
        <t>21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056" sId="4" odxf="1" dxf="1" numFmtId="4">
    <nc r="C26">
      <v>211489.54980000001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7" sId="4" odxf="1" dxf="1" numFmtId="4">
    <nc r="D26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8" sId="4" odxf="1" dxf="1" numFmtId="4">
    <nc r="E26">
      <v>209474.3455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9" sId="4" odxf="1" dxf="1" numFmtId="4">
    <nc r="F26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0" sId="4" odxf="1" dxf="1" numFmtId="4">
    <nc r="G26">
      <v>244259.7733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1" sId="4" odxf="1" dxf="1" numFmtId="4">
    <nc r="H26">
      <v>244259.7733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2" sId="4" odxf="1" dxf="1" numFmtId="4">
    <nc r="I26">
      <v>38945.015799999994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3" sId="4" odxf="1" dxf="1" numFmtId="4">
    <nc r="J26">
      <v>86.583863950552526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4" sId="4" odxf="1" dxf="1" numFmtId="4">
    <nc r="K26">
      <v>99.047137647271114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5" sId="4" odxf="1" dxf="1" numFmtId="4">
    <nc r="L26">
      <v>15.944097250990119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26:XFD26" start="0" length="0">
    <dxf>
      <font>
        <sz val="10"/>
        <color auto="1"/>
        <name val="Times New Roman"/>
        <family val="1"/>
        <charset val="204"/>
        <scheme val="none"/>
      </font>
    </dxf>
  </rfmt>
  <rcc rId="1066" sId="4" odxf="1" dxf="1">
    <nc r="A27" t="inlineStr">
      <is>
        <t>ГП "Развитие атомного энергопромышленного комплекса"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067" sId="4" odxf="1" dxf="1">
    <nc r="B27" t="inlineStr">
      <is>
        <t>22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068" sId="4" odxf="1" dxf="1" numFmtId="4">
    <nc r="C27">
      <v>106012.0873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9" sId="4" odxf="1" dxf="1" numFmtId="4">
    <nc r="D27">
      <v>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0" sId="4" odxf="1" dxf="1" numFmtId="4">
    <nc r="E27">
      <v>106012.0873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1" sId="4" odxf="1" dxf="1" numFmtId="4">
    <nc r="F27">
      <v>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2" sId="4" odxf="1" dxf="1" numFmtId="4">
    <nc r="G27">
      <v>106572.0873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3" sId="4" odxf="1" dxf="1" numFmtId="4">
    <nc r="H27">
      <v>106572.0873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4" sId="4" odxf="1" dxf="1" numFmtId="4">
    <nc r="I27">
      <v>10551.043699999998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5" sId="4" odxf="1" dxf="1" numFmtId="4">
    <nc r="J27">
      <v>99.47453407905617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6" sId="4" odxf="1" dxf="1" numFmtId="4">
    <nc r="K27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7" sId="4" odxf="1" dxf="1" numFmtId="4">
    <nc r="L27">
      <v>9.9003819548911078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27:XFD27" start="0" length="0">
    <dxf>
      <font>
        <sz val="10"/>
        <color auto="1"/>
        <name val="Times New Roman"/>
        <family val="1"/>
        <charset val="204"/>
        <scheme val="none"/>
      </font>
    </dxf>
  </rfmt>
  <rcc rId="1078" sId="4" odxf="1" dxf="1">
    <nc r="A28" t="inlineStr">
      <is>
        <t>ГП "Информационное общество"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079" sId="4" odxf="1" dxf="1">
    <nc r="B28" t="inlineStr">
      <is>
        <t>23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080" sId="4" odxf="1" dxf="1" numFmtId="4">
    <nc r="C28">
      <v>309525.9412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1" sId="4" odxf="1" dxf="1" numFmtId="4">
    <nc r="D28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2" sId="4" odxf="1" dxf="1" numFmtId="4">
    <nc r="E28">
      <v>305799.13989999995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3" sId="4" odxf="1" dxf="1" numFmtId="4">
    <nc r="F28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4" sId="4" odxf="1" dxf="1" numFmtId="4">
    <nc r="G28">
      <v>341967.48639999999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5" sId="4" odxf="1" dxf="1" numFmtId="4">
    <nc r="H28">
      <v>341967.48639999999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6" sId="4" odxf="1" dxf="1" numFmtId="4">
    <nc r="I28">
      <v>21310.175999999999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7" sId="4" odxf="1" dxf="1" numFmtId="4">
    <nc r="J28">
      <v>90.513266175822025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8" sId="4" odxf="1" dxf="1" numFmtId="4">
    <nc r="K28">
      <v>98.795964795211788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9" sId="4" odxf="1" dxf="1" numFmtId="4">
    <nc r="L28">
      <v>6.2316380496692743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28:XFD28" start="0" length="0">
    <dxf>
      <font>
        <sz val="10"/>
        <color auto="1"/>
        <name val="Times New Roman"/>
        <family val="1"/>
        <charset val="204"/>
        <scheme val="none"/>
      </font>
    </dxf>
  </rfmt>
  <rcc rId="1090" sId="4" odxf="1" dxf="1">
    <nc r="A29" t="inlineStr">
      <is>
        <t>ГП "Развитие транспортной системы"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091" sId="4" odxf="1" dxf="1">
    <nc r="B29" t="inlineStr">
      <is>
        <t>24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092" sId="4" odxf="1" dxf="1" numFmtId="4">
    <nc r="C29">
      <v>1226924.0325999998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3" sId="4" odxf="1" dxf="1" numFmtId="4">
    <nc r="D29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4" sId="4" odxf="1" dxf="1" numFmtId="4">
    <nc r="E29">
      <v>1225811.1527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5" sId="4" odxf="1" dxf="1" numFmtId="4">
    <nc r="F29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6" sId="4" odxf="1" dxf="1" numFmtId="4">
    <nc r="G29">
      <v>1298856.3182999999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7" sId="4" odxf="1" dxf="1" numFmtId="4">
    <nc r="H29">
      <v>1298856.3182999999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8" sId="4" odxf="1" dxf="1" numFmtId="4">
    <nc r="I29">
      <v>127100.80140000001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9" sId="4" odxf="1" dxf="1" numFmtId="4">
    <nc r="J29">
      <v>94.461875059887433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0" sId="4" odxf="1" dxf="1" numFmtId="4">
    <nc r="K29">
      <v>99.909295125824414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1" sId="4" odxf="1" dxf="1" numFmtId="4">
    <nc r="L29">
      <v>9.7855936495235376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29:XFD29" start="0" length="0">
    <dxf>
      <font>
        <sz val="10"/>
        <color auto="1"/>
        <name val="Times New Roman"/>
        <family val="1"/>
        <charset val="204"/>
        <scheme val="none"/>
      </font>
    </dxf>
  </rfmt>
  <rcc rId="1102" sId="4" odxf="1" dxf="1">
    <nc r="A30" t="inlineStr">
      <is>
        <t>Государственная программа развития сельского хозяйства и регулирования рынков сельскохозяйственной продукции, сырья и продовольствия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103" sId="4" odxf="1" dxf="1">
    <nc r="B30" t="inlineStr">
      <is>
        <t>25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104" sId="4" odxf="1" dxf="1" numFmtId="4">
    <nc r="C30">
      <v>279003.6948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5" sId="4" odxf="1" dxf="1" numFmtId="4">
    <nc r="D30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6" sId="4" odxf="1" dxf="1" numFmtId="4">
    <nc r="E30">
      <v>278908.22160000005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7" sId="4" odxf="1" dxf="1" numFmtId="4">
    <nc r="F30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8" sId="4" odxf="1" dxf="1" numFmtId="4">
    <nc r="G30">
      <v>285068.21089999995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9" sId="4" odxf="1" dxf="1" numFmtId="4">
    <nc r="H30">
      <v>285068.21089999995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0" sId="4" odxf="1" dxf="1" numFmtId="4">
    <nc r="I30">
      <v>37591.054600000003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1" sId="4" odxf="1" dxf="1" numFmtId="4">
    <nc r="J30">
      <v>97.872608776386045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2" sId="4" odxf="1" dxf="1" numFmtId="4">
    <nc r="K30">
      <v>99.965780668220759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4" formatCode="#,##0.0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3" sId="4" odxf="1" dxf="1" numFmtId="4">
    <nc r="L30">
      <v>13.186687663741889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30:XFD30" start="0" length="0">
    <dxf>
      <font>
        <sz val="10"/>
        <color auto="1"/>
        <name val="Times New Roman"/>
        <family val="1"/>
        <charset val="204"/>
        <scheme val="none"/>
      </font>
    </dxf>
  </rfmt>
  <rcc rId="1114" sId="4" odxf="1" dxf="1">
    <nc r="A31" t="inlineStr">
      <is>
        <t>ГП "Развитие рыбохозяйственного комплекса"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115" sId="4" odxf="1" dxf="1">
    <nc r="B31" t="inlineStr">
      <is>
        <t>26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116" sId="4" odxf="1" dxf="1" numFmtId="4">
    <nc r="C31">
      <v>12746.4247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7" sId="4" odxf="1" dxf="1" numFmtId="4">
    <nc r="D31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8" sId="4" odxf="1" dxf="1" numFmtId="4">
    <nc r="E31">
      <v>12680.5663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9" sId="4" odxf="1" dxf="1" numFmtId="4">
    <nc r="F31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0" sId="4" odxf="1" dxf="1" numFmtId="4">
    <nc r="G31">
      <v>12975.587800000001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1" sId="4" odxf="1" dxf="1" numFmtId="4">
    <nc r="H31">
      <v>12975.587800000001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2" sId="4" odxf="1" dxf="1" numFmtId="4">
    <nc r="I31">
      <v>1562.9617000000001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3" sId="4" odxf="1" dxf="1" numFmtId="4">
    <nc r="J31">
      <v>98.233890413812304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4" sId="4" odxf="1" dxf="1" numFmtId="4">
    <nc r="K31">
      <v>99.483318643854702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5" sId="4" odxf="1" dxf="1" numFmtId="4">
    <nc r="L31">
      <v>12.045401904644351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31:XFD31" start="0" length="0">
    <dxf>
      <font>
        <sz val="10"/>
        <color auto="1"/>
        <name val="Times New Roman"/>
        <family val="1"/>
        <charset val="204"/>
        <scheme val="none"/>
      </font>
    </dxf>
  </rfmt>
  <rcc rId="1126" sId="4" odxf="1" dxf="1">
    <nc r="A32" t="inlineStr">
      <is>
        <t>ГП "Воспроизводство и использование природных ресурсов"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127" sId="4" odxf="1" dxf="1">
    <nc r="B32" t="inlineStr">
      <is>
        <t>28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128" sId="4" odxf="1" dxf="1" numFmtId="4">
    <nc r="C32">
      <v>64448.222500000003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9" sId="4" odxf="1" dxf="1" numFmtId="4">
    <nc r="D32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0" sId="4" odxf="1" dxf="1" numFmtId="4">
    <nc r="E32">
      <v>64247.919500000004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1" sId="4" odxf="1" dxf="1" numFmtId="4">
    <nc r="F32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2" sId="4" odxf="1" dxf="1" numFmtId="4">
    <nc r="G32">
      <v>67043.580600000001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3" sId="4" odxf="1" dxf="1" numFmtId="4">
    <nc r="H32">
      <v>67043.580600000001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4" sId="4" odxf="1" dxf="1" numFmtId="4">
    <nc r="I32">
      <v>8759.0450999999994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5" sId="4" odxf="1" dxf="1" numFmtId="4">
    <nc r="J32">
      <v>96.128849210061446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6" sId="4" odxf="1" dxf="1" numFmtId="4">
    <nc r="K32">
      <v>99.689203220461195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7" sId="4" odxf="1" dxf="1" numFmtId="4">
    <nc r="L32">
      <v>13.064703617574983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32:XFD32" start="0" length="0">
    <dxf>
      <font>
        <sz val="10"/>
        <color auto="1"/>
        <name val="Times New Roman"/>
        <family val="1"/>
        <charset val="204"/>
        <scheme val="none"/>
      </font>
    </dxf>
  </rfmt>
  <rcc rId="1138" sId="4" odxf="1" dxf="1">
    <nc r="A33" t="inlineStr">
      <is>
        <t>ГП "Развитие лесного хозяйства"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139" sId="4" odxf="1" dxf="1">
    <nc r="B33" t="inlineStr">
      <is>
        <t>29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140" sId="4" odxf="1" dxf="1" numFmtId="4">
    <nc r="C33">
      <v>50581.837200000002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41" sId="4" odxf="1" dxf="1" numFmtId="4">
    <nc r="D33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42" sId="4" odxf="1" dxf="1" numFmtId="4">
    <nc r="E33">
      <v>48866.591200000003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43" sId="4" odxf="1" dxf="1" numFmtId="4">
    <nc r="F33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44" sId="4" odxf="1" dxf="1" numFmtId="4">
    <nc r="G33">
      <v>50587.3796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45" sId="4" odxf="1" dxf="1" numFmtId="4">
    <nc r="H33">
      <v>50587.3796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46" sId="4" odxf="1" dxf="1" numFmtId="4">
    <nc r="I33">
      <v>6405.8591999999999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47" sId="4" odxf="1" dxf="1" numFmtId="4">
    <nc r="J33">
      <v>99.989043907702239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4" formatCode="#,##0.0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48" sId="4" odxf="1" dxf="1" numFmtId="4">
    <nc r="K33">
      <v>96.608968564708448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49" sId="4" odxf="1" dxf="1" numFmtId="4">
    <nc r="L33">
      <v>12.662959122713682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33:XFD33" start="0" length="0">
    <dxf>
      <font>
        <sz val="10"/>
        <color auto="1"/>
        <name val="Times New Roman"/>
        <family val="1"/>
        <charset val="204"/>
        <scheme val="none"/>
      </font>
    </dxf>
  </rfmt>
  <rcc rId="1150" sId="4" odxf="1" dxf="1">
    <nc r="A34" t="inlineStr">
      <is>
        <t>ГП "Развитие энергетики"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151" sId="4" odxf="1" dxf="1">
    <nc r="B34" t="inlineStr">
      <is>
        <t>30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152" sId="4" odxf="1" dxf="1" numFmtId="4">
    <nc r="C34">
      <v>29403.0723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53" sId="4" odxf="1" dxf="1" numFmtId="4">
    <nc r="D34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54" sId="4" odxf="1" dxf="1" numFmtId="4">
    <nc r="E34">
      <v>28493.289000000001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55" sId="4" odxf="1" dxf="1" numFmtId="4">
    <nc r="F34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56" sId="4" odxf="1" dxf="1" numFmtId="4">
    <nc r="G34">
      <v>29857.219399999998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57" sId="4" odxf="1" dxf="1" numFmtId="4">
    <nc r="H34">
      <v>29857.219399999998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58" sId="4" odxf="1" dxf="1" numFmtId="4">
    <nc r="I34">
      <v>236.38650000000001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59" sId="4" odxf="1" dxf="1" numFmtId="4">
    <nc r="J34">
      <v>98.478937057347011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60" sId="4" odxf="1" dxf="1" numFmtId="4">
    <nc r="K34">
      <v>96.905822321159278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61" sId="4" odxf="1" dxf="1" numFmtId="4">
    <nc r="L34">
      <v>0.7917230899271217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34:XFD34" start="0" length="0">
    <dxf>
      <font>
        <sz val="10"/>
        <color auto="1"/>
        <name val="Times New Roman"/>
        <family val="1"/>
        <charset val="204"/>
        <scheme val="none"/>
      </font>
    </dxf>
  </rfmt>
  <rcc rId="1162" sId="4" odxf="1" dxf="1">
    <nc r="A35" t="inlineStr">
      <is>
        <t>ГП "Обеспечение обороноспособности страны"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163" sId="4" odxf="1" dxf="1">
    <nc r="B35" t="inlineStr">
      <is>
        <t>31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164" sId="4" odxf="1" dxf="1" numFmtId="4">
    <nc r="C35">
      <v>1638699.5810999998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65" sId="4" odxf="1" dxf="1" numFmtId="4">
    <nc r="D35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66" sId="4" odxf="1" dxf="1" numFmtId="4">
    <nc r="E35">
      <v>901540.98840000003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67" sId="4" odxf="1" dxf="1" numFmtId="4">
    <nc r="F35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68" sId="4" odxf="1" dxf="1" numFmtId="4">
    <nc r="G35">
      <v>1647359.4535999999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69" sId="4" odxf="1" dxf="1" numFmtId="4">
    <nc r="H35">
      <v>1647359.4535999999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70" sId="4" odxf="1" dxf="1" numFmtId="4">
    <nc r="I35">
      <v>349650.38959999999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71" sId="4" odxf="1" dxf="1" numFmtId="4">
    <nc r="J35">
      <v>99.474317977107205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72" sId="4" odxf="1" dxf="1" numFmtId="4">
    <nc r="K35">
      <v>55.015635495239955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73" sId="4" odxf="1" dxf="1" numFmtId="4">
    <nc r="L35">
      <v>21.224899571001561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35:XFD35" start="0" length="0">
    <dxf>
      <font>
        <sz val="10"/>
        <color auto="1"/>
        <name val="Times New Roman"/>
        <family val="1"/>
        <charset val="204"/>
        <scheme val="none"/>
      </font>
    </dxf>
  </rfmt>
  <rcc rId="1174" sId="4" odxf="1" dxf="1">
    <nc r="A36" t="inlineStr">
      <is>
        <t>ГП "Обеспечение государственной безопасности"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175" sId="4" odxf="1" dxf="1">
    <nc r="B36" t="inlineStr">
      <is>
        <t>32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176" sId="4" odxf="1" dxf="1" numFmtId="4">
    <nc r="C36">
      <v>1918.4047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77" sId="4" odxf="1" dxf="1" numFmtId="4">
    <nc r="D36">
      <v>4.3E-3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78" sId="4" odxf="1" dxf="1" numFmtId="4">
    <nc r="E36">
      <v>1918.4047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79" sId="4" odxf="1" dxf="1" numFmtId="4">
    <nc r="F36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80" sId="4" odxf="1" dxf="1" numFmtId="4">
    <nc r="G36">
      <v>1935.7016999999998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81" sId="4" odxf="1" dxf="1" numFmtId="4">
    <nc r="H36">
      <v>1935.6973999999998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82" sId="4" odxf="1" dxf="1" numFmtId="4">
    <nc r="I36">
      <v>157.4402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83" sId="4" odxf="1" dxf="1" numFmtId="4">
    <nc r="J36">
      <v>99.10664239152257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84" sId="4" odxf="1" dxf="1" numFmtId="4">
    <nc r="K36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85" sId="4" odxf="1" dxf="1" numFmtId="4">
    <nc r="L36">
      <v>8.1334949491442838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36:XFD36" start="0" length="0">
    <dxf>
      <font>
        <sz val="10"/>
        <color auto="1"/>
        <name val="Times New Roman"/>
        <family val="1"/>
        <charset val="204"/>
        <scheme val="none"/>
      </font>
    </dxf>
  </rfmt>
  <rcc rId="1186" sId="4" odxf="1" dxf="1">
    <nc r="A37" t="inlineStr">
      <is>
        <t>ГП "Социально-экономическое развитие Дальневосточного федерального округа"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187" sId="4" odxf="1" dxf="1">
    <nc r="B37" t="inlineStr">
      <is>
        <t>34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188" sId="4" odxf="1" dxf="1" numFmtId="4">
    <nc r="C37">
      <v>45386.126299999996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89" sId="4" odxf="1" dxf="1" numFmtId="4">
    <nc r="D37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90" sId="4" odxf="1" dxf="1" numFmtId="4">
    <nc r="E37">
      <v>38156.341500000002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91" sId="4" odxf="1" dxf="1" numFmtId="4">
    <nc r="F37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92" sId="4" odxf="1" dxf="1" numFmtId="4">
    <nc r="G37">
      <v>45389.402099999999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93" sId="4" odxf="1" dxf="1" numFmtId="4">
    <nc r="H37">
      <v>45389.402099999999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94" sId="4" odxf="1" dxf="1" numFmtId="4">
    <nc r="I37">
      <v>495.69459999999998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95" sId="4" odxf="1" dxf="1" numFmtId="4">
    <nc r="J37">
      <v>99.99278289678108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4" formatCode="#,##0.0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96" sId="4" odxf="1" dxf="1" numFmtId="4">
    <nc r="K37">
      <v>84.070496009702438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97" sId="4" odxf="1" dxf="1" numFmtId="4">
    <nc r="L37">
      <v>1.0920932576020868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37:XFD37" start="0" length="0">
    <dxf>
      <font>
        <sz val="10"/>
        <color auto="1"/>
        <name val="Times New Roman"/>
        <family val="1"/>
        <charset val="204"/>
        <scheme val="none"/>
      </font>
    </dxf>
  </rfmt>
  <rcc rId="1198" sId="4" odxf="1" dxf="1">
    <nc r="A38" t="inlineStr">
      <is>
        <t>ГП "Развитие Северо-Кавказского федерального округа"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199" sId="4" odxf="1" dxf="1">
    <nc r="B38" t="inlineStr">
      <is>
        <t>35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200" sId="4" odxf="1" dxf="1" numFmtId="4">
    <nc r="C38">
      <v>14798.7544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01" sId="4" odxf="1" dxf="1" numFmtId="4">
    <nc r="D38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02" sId="4" odxf="1" dxf="1" numFmtId="4">
    <nc r="E38">
      <v>14798.7544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03" sId="4" odxf="1" dxf="1" numFmtId="4">
    <nc r="F38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04" sId="4" odxf="1" dxf="1" numFmtId="4">
    <nc r="G38">
      <v>14798.7544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05" sId="4" odxf="1" dxf="1" numFmtId="4">
    <nc r="H38">
      <v>14798.7544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06" sId="4" odxf="1" dxf="1" numFmtId="4">
    <nc r="I38">
      <v>5839.1360999999997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07" sId="4" odxf="1" dxf="1" numFmtId="4">
    <nc r="J38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08" sId="4" odxf="1" dxf="1" numFmtId="4">
    <nc r="K38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09" sId="4" odxf="1" dxf="1" numFmtId="4">
    <nc r="L38">
      <v>39.456943078939126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38:XFD38" start="0" length="0">
    <dxf>
      <font>
        <sz val="10"/>
        <color auto="1"/>
        <name val="Times New Roman"/>
        <family val="1"/>
        <charset val="204"/>
        <scheme val="none"/>
      </font>
    </dxf>
  </rfmt>
  <rcc rId="1210" sId="4" odxf="1" dxf="1">
    <nc r="A39" t="inlineStr">
      <is>
        <t>ГП "Развитие федеративных отношений и создание условий для эффективного и ответственного управления региональными и муниципальными финансами"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211" sId="4" odxf="1" dxf="1">
    <nc r="B39" t="inlineStr">
      <is>
        <t>36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212" sId="4" odxf="1" dxf="1" numFmtId="4">
    <nc r="C39">
      <v>902774.35310000007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13" sId="4" odxf="1" dxf="1" numFmtId="4">
    <nc r="D39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14" sId="4" odxf="1" dxf="1" numFmtId="4">
    <nc r="E39">
      <v>902774.35310000007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15" sId="4" odxf="1" dxf="1" numFmtId="4">
    <nc r="F39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16" sId="4" odxf="1" dxf="1" numFmtId="4">
    <nc r="G39">
      <v>967294.08200000005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17" sId="4" odxf="1" dxf="1" numFmtId="4">
    <nc r="H39">
      <v>967294.08200000005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18" sId="4" odxf="1" dxf="1" numFmtId="4">
    <nc r="I39">
      <v>155204.4253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19" sId="4" odxf="1" dxf="1" numFmtId="4">
    <nc r="J39">
      <v>93.329874533441014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20" sId="4" odxf="1" dxf="1" numFmtId="4">
    <nc r="K39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21" sId="4" odxf="1" dxf="1" numFmtId="4">
    <nc r="L39">
      <v>16.045216050437904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39:XFD39" start="0" length="0">
    <dxf>
      <font>
        <sz val="10"/>
        <color auto="1"/>
        <name val="Times New Roman"/>
        <family val="1"/>
        <charset val="204"/>
        <scheme val="none"/>
      </font>
    </dxf>
  </rfmt>
  <rcc rId="1222" sId="4" odxf="1" dxf="1">
    <nc r="A40" t="inlineStr">
      <is>
        <t>ГП "Социально-экономическое развитие Калининградской области"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223" sId="4" odxf="1" dxf="1">
    <nc r="B40" t="inlineStr">
      <is>
        <t>37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224" sId="4" odxf="1" dxf="1" numFmtId="4">
    <nc r="C40">
      <v>65860.998800000001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25" sId="4" odxf="1" dxf="1" numFmtId="4">
    <nc r="D40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26" sId="4" odxf="1" dxf="1" numFmtId="4">
    <nc r="E40">
      <v>65860.998800000001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27" sId="4" odxf="1" dxf="1" numFmtId="4">
    <nc r="F40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28" sId="4" odxf="1" dxf="1" numFmtId="4">
    <nc r="G40">
      <v>65860.998800000001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29" sId="4" odxf="1" dxf="1" numFmtId="4">
    <nc r="H40">
      <v>65860.998800000001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30" sId="4" odxf="1" dxf="1" numFmtId="4">
    <nc r="I40">
      <v>2739.3404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31" sId="4" odxf="1" dxf="1" numFmtId="4">
    <nc r="J40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32" sId="4" odxf="1" dxf="1" numFmtId="4">
    <nc r="K40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33" sId="4" odxf="1" dxf="1" numFmtId="4">
    <nc r="L40">
      <v>4.1592755195203628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40:XFD40" start="0" length="0">
    <dxf>
      <font>
        <sz val="10"/>
        <color auto="1"/>
        <name val="Times New Roman"/>
        <family val="1"/>
        <charset val="204"/>
        <scheme val="none"/>
      </font>
    </dxf>
  </rfmt>
  <rcc rId="1234" sId="4" odxf="1" dxf="1">
    <nc r="A41" t="inlineStr">
      <is>
        <t>ГП "Управление государственными финансами и регулирование финансовых рынков"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235" sId="4" odxf="1" dxf="1">
    <nc r="B41" t="inlineStr">
      <is>
        <t>39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236" sId="4" odxf="1" dxf="1" numFmtId="4">
    <nc r="C41">
      <v>1702539.0490999999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37" sId="4" odxf="1" dxf="1" numFmtId="4">
    <nc r="D41">
      <v>5.7744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38" sId="4" odxf="1" dxf="1" numFmtId="4">
    <nc r="E41">
      <v>1668604.7533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39" sId="4" odxf="1" dxf="1" numFmtId="4">
    <nc r="F41">
      <v>3.3687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40" sId="4" odxf="1" dxf="1" numFmtId="4">
    <nc r="G41">
      <v>2148989.4416999999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41" sId="4" odxf="1" dxf="1" numFmtId="4">
    <nc r="H41">
      <v>2148983.6672999999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42" sId="4" odxf="1" dxf="1" numFmtId="4">
    <nc r="I41">
      <v>201040.31789999999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43" sId="4" odxf="1" dxf="1" numFmtId="4">
    <nc r="J41">
      <v>79.225313575281078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44" sId="4" odxf="1" dxf="1" numFmtId="4">
    <nc r="K41">
      <v>98.006841850826362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45" sId="4" odxf="1" dxf="1" numFmtId="4">
    <nc r="L41">
      <v>9.3551096156602398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41:XFD41" start="0" length="0">
    <dxf>
      <font>
        <sz val="10"/>
        <color auto="1"/>
        <name val="Times New Roman"/>
        <family val="1"/>
        <charset val="204"/>
        <scheme val="none"/>
      </font>
    </dxf>
  </rfmt>
  <rcc rId="1246" sId="4" odxf="1" dxf="1">
    <nc r="A42" t="inlineStr">
      <is>
        <t>ГП "Внешнеполитическая деятельность"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247" sId="4" odxf="1" dxf="1">
    <nc r="B42" t="inlineStr">
      <is>
        <t>41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248" sId="4" odxf="1" dxf="1" numFmtId="4">
    <nc r="C42">
      <v>127379.4719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49" sId="4" odxf="1" dxf="1" numFmtId="4">
    <nc r="D42">
      <v>0.14959999999999998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50" sId="4" odxf="1" dxf="1" numFmtId="4">
    <nc r="E42">
      <v>127324.989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51" sId="4" odxf="1" dxf="1" numFmtId="4">
    <nc r="F42">
      <v>0.14959999999999998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52" sId="4" odxf="1" dxf="1" numFmtId="4">
    <nc r="G42">
      <v>127458.65240000001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53" sId="4" odxf="1" dxf="1" numFmtId="4">
    <nc r="H42">
      <v>127458.5028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54" sId="4" odxf="1" dxf="1" numFmtId="4">
    <nc r="I42">
      <v>32037.470600000001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55" sId="4" odxf="1" dxf="1" numFmtId="4">
    <nc r="J42">
      <v>99.937994799669028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56" sId="4" odxf="1" dxf="1" numFmtId="4">
    <nc r="K42">
      <v>99.957227880452521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4" formatCode="#,##0.0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57" sId="4" odxf="1" dxf="1" numFmtId="4">
    <nc r="L42">
      <v>25.135579261781054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42:XFD42" start="0" length="0">
    <dxf>
      <font>
        <sz val="10"/>
        <color auto="1"/>
        <name val="Times New Roman"/>
        <family val="1"/>
        <charset val="204"/>
        <scheme val="none"/>
      </font>
    </dxf>
  </rfmt>
  <rcc rId="1258" sId="4" odxf="1" dxf="1">
    <nc r="A43" t="inlineStr">
      <is>
        <t>ГП "Юстиция"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259" sId="4" odxf="1" dxf="1">
    <nc r="B43" t="inlineStr">
      <is>
        <t>42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260" sId="4" odxf="1" dxf="1" numFmtId="4">
    <nc r="C43">
      <v>323471.02250000002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61" sId="4" odxf="1" dxf="1" numFmtId="4">
    <nc r="D43">
      <v>24.4832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62" sId="4" odxf="1" dxf="1" numFmtId="4">
    <nc r="E43">
      <v>221197.41940000001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63" sId="4" odxf="1" dxf="1" numFmtId="4">
    <nc r="F43">
      <v>23.7546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64" sId="4" odxf="1" dxf="1" numFmtId="4">
    <nc r="G43">
      <v>326857.19150000002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65" sId="4" odxf="1" dxf="1" numFmtId="4">
    <nc r="H43">
      <v>326832.7083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66" sId="4" odxf="1" dxf="1" numFmtId="4">
    <nc r="I43">
      <v>44461.806100000002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67" sId="4" odxf="1" dxf="1" numFmtId="4">
    <nc r="J43">
      <v>98.971435320079934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68" sId="4" odxf="1" dxf="1" numFmtId="4">
    <nc r="K43">
      <v>68.382452836250579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69" sId="4" odxf="1" dxf="1" numFmtId="4">
    <nc r="L43">
      <v>13.602823268460959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43:XFD43" start="0" length="0">
    <dxf>
      <font>
        <sz val="10"/>
        <color auto="1"/>
        <name val="Times New Roman"/>
        <family val="1"/>
        <charset val="204"/>
        <scheme val="none"/>
      </font>
    </dxf>
  </rfmt>
  <rcc rId="1270" sId="4" odxf="1" dxf="1">
    <nc r="A44" t="inlineStr">
      <is>
        <t>ГП "Социально-экономическое развитие Арктической зоны Российской Федерации"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271" sId="4" odxf="1" dxf="1">
    <nc r="B44" t="inlineStr">
      <is>
        <t>43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272" sId="4" odxf="1" dxf="1" numFmtId="4">
    <nc r="C44">
      <v>7053.1817000000001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73" sId="4" odxf="1" dxf="1" numFmtId="4">
    <nc r="D44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74" sId="4" odxf="1" dxf="1" numFmtId="4">
    <nc r="E44">
      <v>7053.1817000000001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75" sId="4" odxf="1" dxf="1" numFmtId="4">
    <nc r="F44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76" sId="4" odxf="1" dxf="1" numFmtId="4">
    <nc r="G44">
      <v>7053.1817000000001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77" sId="4" odxf="1" dxf="1" numFmtId="4">
    <nc r="H44">
      <v>7053.1817000000001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78" sId="4" odxf="1" dxf="1" numFmtId="4">
    <nc r="I44">
      <v>965.59590000000003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79" sId="4" odxf="1" dxf="1" numFmtId="4">
    <nc r="J44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80" sId="4" odxf="1" dxf="1" numFmtId="4">
    <nc r="K44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81" sId="4" odxf="1" dxf="1" numFmtId="4">
    <nc r="L44">
      <v>13.690217281656022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44:XFD44" start="0" length="0">
    <dxf>
      <font>
        <sz val="10"/>
        <color auto="1"/>
        <name val="Times New Roman"/>
        <family val="1"/>
        <charset val="204"/>
        <scheme val="none"/>
      </font>
    </dxf>
  </rfmt>
  <rcc rId="1282" sId="4" odxf="1" dxf="1">
    <nc r="A45" t="inlineStr">
      <is>
        <t>ГП "Развитие оборонно-промышленного комплекса"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283" sId="4" odxf="1" dxf="1">
    <nc r="B45" t="inlineStr">
      <is>
        <t>44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284" sId="4" odxf="1" dxf="1" numFmtId="4">
    <nc r="C45">
      <v>21731.233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85" sId="4" odxf="1" dxf="1" numFmtId="4">
    <nc r="D45">
      <v>585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86" sId="4" odxf="1" dxf="1" numFmtId="4">
    <nc r="E45">
      <v>21731.233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87" sId="4" odxf="1" dxf="1" numFmtId="4">
    <nc r="F45">
      <v>585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88" sId="4" odxf="1" dxf="1" numFmtId="4">
    <nc r="G45">
      <v>22316.233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89" sId="4" odxf="1" dxf="1" numFmtId="4">
    <nc r="H45">
      <v>21731.233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90" sId="4" odxf="1" dxf="1" numFmtId="4">
    <nc r="I45">
      <v>3147.4549999999999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91" sId="4" odxf="1" dxf="1" numFmtId="4">
    <nc r="J45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92" sId="4" odxf="1" dxf="1" numFmtId="4">
    <nc r="K45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93" sId="4" odxf="1" dxf="1" numFmtId="4">
    <nc r="L45">
      <v>14.103881241964089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45:XFD45" start="0" length="0">
    <dxf>
      <font>
        <sz val="10"/>
        <color auto="1"/>
        <name val="Times New Roman"/>
        <family val="1"/>
        <charset val="204"/>
        <scheme val="none"/>
      </font>
    </dxf>
  </rfmt>
  <rcc rId="1294" sId="4" odxf="1" dxf="1">
    <nc r="A46" t="inlineStr">
      <is>
        <t>ГП "Социально-экономическое развитие Республики Крым и г. Севастополя"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295" sId="4" odxf="1" dxf="1">
    <nc r="B46" t="inlineStr">
      <is>
        <t>45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296" sId="4" odxf="1" dxf="1" numFmtId="4">
    <nc r="C46">
      <v>108678.7086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97" sId="4" odxf="1" dxf="1" numFmtId="4">
    <nc r="D46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98" sId="4" odxf="1" dxf="1" numFmtId="4">
    <nc r="E46">
      <v>108676.2276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99" sId="4" odxf="1" dxf="1" numFmtId="4">
    <nc r="F46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00" sId="4" odxf="1" dxf="1" numFmtId="4">
    <nc r="G46">
      <v>110894.8364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01" sId="4" odxf="1" dxf="1" numFmtId="4">
    <nc r="H46">
      <v>110894.8364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02" sId="4" odxf="1" dxf="1" numFmtId="4">
    <nc r="I46">
      <v>6339.4850999999999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03" sId="4" odxf="1" dxf="1" numFmtId="4">
    <nc r="J46">
      <v>98.001595140096171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04" sId="4" odxf="1" dxf="1" numFmtId="4">
    <nc r="K46">
      <v>99.99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4" formatCode="#,##0.0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05" sId="4" odxf="1" dxf="1" numFmtId="4">
    <nc r="L46">
      <v>5.7166639185375088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46:XFD46" start="0" length="0">
    <dxf>
      <font>
        <sz val="10"/>
        <color auto="1"/>
        <name val="Times New Roman"/>
        <family val="1"/>
        <charset val="204"/>
        <scheme val="none"/>
      </font>
    </dxf>
  </rfmt>
  <rcc rId="1306" sId="4" odxf="1" dxf="1">
    <nc r="A47" t="inlineStr">
      <is>
        <t>ГП "Реализация государственной национальной политики"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307" sId="4" odxf="1" dxf="1">
    <nc r="B47" t="inlineStr">
      <is>
        <t>46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308" sId="4" odxf="1" dxf="1" numFmtId="4">
    <nc r="C47">
      <v>2840.2492000000002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09" sId="4" odxf="1" dxf="1" numFmtId="4">
    <nc r="D47">
      <v>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10" sId="4" odxf="1" dxf="1" numFmtId="4">
    <nc r="E47">
      <v>2117.7338999999997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11" sId="4" odxf="1" dxf="1" numFmtId="4">
    <nc r="F47">
      <v>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12" sId="4" odxf="1" dxf="1" numFmtId="4">
    <nc r="G47">
      <v>2846.0996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13" sId="4" odxf="1" dxf="1" numFmtId="4">
    <nc r="H47">
      <v>2841.0996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14" sId="4" odxf="1" dxf="1" numFmtId="4">
    <nc r="I47">
      <v>75.278600000000012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15" sId="4" odxf="1" dxf="1" numFmtId="4">
    <nc r="J47">
      <v>99.970067927220867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4" formatCode="#,##0.0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16" sId="4" odxf="1" dxf="1" numFmtId="4">
    <nc r="K47">
      <v>74.56155255672634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17" sId="4" odxf="1" dxf="1" numFmtId="4">
    <nc r="L47">
      <v>2.6449741955622357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47:XFD47" start="0" length="0">
    <dxf>
      <font>
        <sz val="10"/>
        <color auto="1"/>
        <name val="Times New Roman"/>
        <family val="1"/>
        <charset val="204"/>
        <scheme val="none"/>
      </font>
    </dxf>
  </rfmt>
  <rcc rId="1318" sId="4" odxf="1" dxf="1">
    <nc r="A48" t="inlineStr">
      <is>
        <t>ГП "Научно-технологическое развитие Российской Федерации"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319" sId="4" odxf="1" dxf="1">
    <nc r="B48" t="inlineStr">
      <is>
        <t>47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320" sId="4" odxf="1" dxf="1" numFmtId="4">
    <nc r="C48">
      <v>1054079.8189999999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21" sId="4" odxf="1" dxf="1" numFmtId="4">
    <nc r="D48">
      <v>383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22" sId="4" odxf="1" dxf="1" numFmtId="4">
    <nc r="E48">
      <v>1047067.1591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23" sId="4" odxf="1" dxf="1" numFmtId="4">
    <nc r="F48">
      <v>295.00359999999995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24" sId="4" odxf="1" dxf="1" numFmtId="4">
    <nc r="G48">
      <v>1084734.7312999999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25" sId="4" odxf="1" dxf="1" numFmtId="4">
    <nc r="H48">
      <v>1084351.7312999999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26" sId="4" odxf="1" dxf="1" numFmtId="4">
    <nc r="I48">
      <v>228223.16959999999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27" sId="4" odxf="1" dxf="1" numFmtId="4">
    <nc r="J48">
      <v>97.208294004039828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28" sId="4" odxf="1" dxf="1" numFmtId="4">
    <nc r="K48">
      <v>99.334712630524251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29" sId="4" odxf="1" dxf="1" numFmtId="4">
    <nc r="L48">
      <v>21.039537410818038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48:XFD48" start="0" length="0">
    <dxf>
      <font>
        <sz val="10"/>
        <color auto="1"/>
        <name val="Times New Roman"/>
        <family val="1"/>
        <charset val="204"/>
        <scheme val="none"/>
      </font>
    </dxf>
  </rfmt>
  <rcc rId="1330" sId="4" odxf="1" dxf="1">
    <nc r="A49" t="inlineStr">
      <is>
        <t>ГП "Комплексное развитие сельских территорий"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331" sId="4" odxf="1" dxf="1">
    <nc r="B49" t="inlineStr">
      <is>
        <t>48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332" sId="4" odxf="1" dxf="1" numFmtId="4">
    <nc r="C49">
      <v>40708.716399999998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33" sId="4" odxf="1" dxf="1" numFmtId="4">
    <nc r="D49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34" sId="4" odxf="1" dxf="1" numFmtId="4">
    <nc r="E49">
      <v>40708.716399999998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35" sId="4" odxf="1" dxf="1" numFmtId="4">
    <nc r="F49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36" sId="4" odxf="1" dxf="1" numFmtId="4">
    <nc r="G49">
      <v>40708.716399999998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37" sId="4" odxf="1" dxf="1" numFmtId="4">
    <nc r="H49">
      <v>40708.716399999998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38" sId="4" odxf="1" dxf="1" numFmtId="4">
    <nc r="I49">
      <v>1173.5842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39" sId="4" odxf="1" dxf="1" numFmtId="4">
    <nc r="J49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40" sId="4" odxf="1" dxf="1" numFmtId="4">
    <nc r="K49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41" sId="4" odxf="1" dxf="1" numFmtId="4">
    <nc r="L49">
      <v>2.8828818586871483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49:XFD49" start="0" length="0">
    <dxf>
      <font>
        <sz val="10"/>
        <color auto="1"/>
        <name val="Times New Roman"/>
        <family val="1"/>
        <charset val="204"/>
        <scheme val="none"/>
      </font>
    </dxf>
  </rfmt>
  <rcc rId="1342" sId="4" odxf="1" dxf="1">
    <nc r="A50" t="inlineStr">
      <is>
        <t>ГП "Управление государственным материальным резервом"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343" sId="4" odxf="1" dxf="1">
    <nc r="B50" t="inlineStr">
      <is>
        <t>49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344" sId="4" odxf="1" dxf="1" numFmtId="4">
    <nc r="C50">
      <v>12562.7037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45" sId="4" odxf="1" dxf="1" numFmtId="4">
    <nc r="D50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46" sId="4" odxf="1" dxf="1" numFmtId="4">
    <nc r="E50">
      <v>12362.0766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47" sId="4" odxf="1" dxf="1" numFmtId="4">
    <nc r="F50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48" sId="4" odxf="1" dxf="1" numFmtId="4">
    <nc r="G50">
      <v>12637.010699999999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49" sId="4" odxf="1" dxf="1" numFmtId="4">
    <nc r="H50">
      <v>12637.010699999999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50" sId="4" odxf="1" dxf="1" numFmtId="4">
    <nc r="I50">
      <v>1185.0395000000001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51" sId="4" odxf="1" dxf="1" numFmtId="4">
    <nc r="J50">
      <v>99.411989102770974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52" sId="4" odxf="1" dxf="1" numFmtId="4">
    <nc r="K50">
      <v>98.402994253537955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53" sId="4" odxf="1" dxf="1" numFmtId="4">
    <nc r="L50">
      <v>9.3775302413884969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50:XFD50" start="0" length="0">
    <dxf>
      <font>
        <sz val="10"/>
        <color auto="1"/>
        <name val="Times New Roman"/>
        <family val="1"/>
        <charset val="204"/>
        <scheme val="none"/>
      </font>
    </dxf>
  </rfmt>
  <rcc rId="1354" sId="4" odxf="1" dxf="1">
    <nc r="A51" t="inlineStr">
      <is>
        <t>ГП "Обеспечение защиты личности, общества и государства"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355" sId="4" odxf="1" dxf="1">
    <nc r="B51" t="inlineStr">
      <is>
        <t>50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356" sId="4" odxf="1" dxf="1" numFmtId="4">
    <nc r="C51">
      <v>288971.36319999996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57" sId="4" odxf="1" dxf="1" numFmtId="4">
    <nc r="D51">
      <v>29.283999999999999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58" sId="4" odxf="1" dxf="1" numFmtId="4">
    <nc r="E51">
      <v>273097.48210000002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59" sId="4" odxf="1" dxf="1" numFmtId="4">
    <nc r="F51">
      <v>13.012700000000001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60" sId="4" odxf="1" dxf="1" numFmtId="4">
    <nc r="G51">
      <v>298743.6985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61" sId="4" odxf="1" dxf="1" numFmtId="4">
    <nc r="H51">
      <v>298714.41450000001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62" sId="4" odxf="1" dxf="1" numFmtId="4">
    <nc r="I51">
      <v>39015.454600000005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63" sId="4" odxf="1" dxf="1" numFmtId="4">
    <nc r="J51">
      <v>96.738339086746663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64" sId="4" odxf="1" dxf="1" numFmtId="4">
    <nc r="K51">
      <v>94.506763257017454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65" sId="4" odxf="1" dxf="1" numFmtId="4">
    <nc r="L51">
      <v>13.059841863074478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51:XFD51" start="0" length="0">
    <dxf>
      <font>
        <sz val="10"/>
        <color auto="1"/>
        <name val="Times New Roman"/>
        <family val="1"/>
        <charset val="204"/>
        <scheme val="none"/>
      </font>
    </dxf>
  </rfmt>
  <rcc rId="1366" sId="4" odxf="1" dxf="1">
    <nc r="A52" t="inlineStr">
      <is>
        <t>ГП "Обеспечение химической и биологической безопасности Российской Федерации"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367" sId="4" odxf="1" dxf="1">
    <nc r="B52" t="inlineStr">
      <is>
        <t>51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368" sId="4" odxf="1" dxf="1" numFmtId="4">
    <nc r="C52">
      <v>4935.9009000000005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69" sId="4" odxf="1" dxf="1" numFmtId="4">
    <nc r="D52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70" sId="4" odxf="1" dxf="1" numFmtId="4">
    <nc r="E52">
      <v>4935.9009000000005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71" sId="4" odxf="1" dxf="1" numFmtId="4">
    <nc r="F52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72" sId="4" odxf="1" dxf="1" numFmtId="4">
    <nc r="G52">
      <v>5726.2026999999998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73" sId="4" odxf="1" dxf="1" numFmtId="4">
    <nc r="H52">
      <v>5726.2026999999998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74" sId="4" odxf="1" dxf="1" numFmtId="4">
    <nc r="I52">
      <v>188.6626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75" sId="4" odxf="1" dxf="1" numFmtId="4">
    <nc r="J52">
      <v>86.198501146318151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76" sId="4" odxf="1" dxf="1" numFmtId="4">
    <nc r="K52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77" sId="4" odxf="1" dxf="1" numFmtId="4">
    <nc r="L52">
      <v>3.2947244427795055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52:XFD52" start="0" length="0">
    <dxf>
      <font>
        <sz val="10"/>
        <color auto="1"/>
        <name val="Times New Roman"/>
        <family val="1"/>
        <charset val="204"/>
        <scheme val="none"/>
      </font>
    </dxf>
  </rfmt>
  <rcc rId="1378" sId="4" odxf="1" dxf="1">
    <nc r="A53" t="inlineStr">
      <is>
        <t>Государственная программа эффективного вовлечения в оборот земель сельскохозяйственного назначения и развития мелиоративного комплекса Российской Федерации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379" sId="4" odxf="1" dxf="1" numFmtId="30">
    <nc r="B53">
      <v>53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380" sId="4" odxf="1" dxf="1" numFmtId="4">
    <nc r="C53">
      <v>20083.995699999999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81" sId="4" odxf="1" dxf="1" numFmtId="4">
    <nc r="D53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82" sId="4" odxf="1" dxf="1" numFmtId="4">
    <nc r="E53">
      <v>20081.228600000002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83" sId="4" odxf="1" dxf="1" numFmtId="4">
    <nc r="F53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84" sId="4" odxf="1" dxf="1" numFmtId="4">
    <nc r="G53">
      <v>29794.160899999999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85" sId="4" odxf="1" dxf="1" numFmtId="4">
    <nc r="H53">
      <v>29794.160899999999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86" sId="4" odxf="1" dxf="1" numFmtId="4">
    <nc r="I53">
      <v>2136.2673999999997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87" sId="4" odxf="1" dxf="1" numFmtId="4">
    <nc r="J53">
      <v>67.40916707608973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88" sId="4" odxf="1" dxf="1" numFmtId="4">
    <nc r="K53">
      <v>99.986222363112759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4" formatCode="#,##0.0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89" sId="4" odxf="1" dxf="1" numFmtId="4">
    <nc r="L53">
      <v>7.1700874784495108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53:XFD53" start="0" length="0">
    <dxf>
      <font>
        <sz val="10"/>
        <color auto="1"/>
        <name val="Times New Roman"/>
        <family val="1"/>
        <charset val="204"/>
        <scheme val="none"/>
      </font>
    </dxf>
  </rfmt>
  <rcc rId="1390" sId="4" odxf="1" dxf="1">
    <nc r="A54" t="inlineStr">
      <is>
        <t>ГП "Национальная система пространственных данных"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391" sId="4" odxf="1" dxf="1" numFmtId="30">
    <nc r="B54">
      <v>54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392" sId="4" odxf="1" dxf="1" numFmtId="4">
    <nc r="C54">
      <v>51882.116299999994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93" sId="4" odxf="1" dxf="1" numFmtId="4">
    <nc r="D54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94" sId="4" odxf="1" dxf="1" numFmtId="4">
    <nc r="E54">
      <v>51253.741900000001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95" sId="4" odxf="1" dxf="1" numFmtId="4">
    <nc r="F54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96" sId="4" odxf="1" dxf="1" numFmtId="4">
    <nc r="G54">
      <v>52036.5285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97" sId="4" odxf="1" dxf="1" numFmtId="4">
    <nc r="H54">
      <v>52036.5285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98" sId="4" odxf="1" dxf="1" numFmtId="4">
    <nc r="I54">
      <v>10722.443300000001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99" sId="4" odxf="1" dxf="1" numFmtId="4">
    <nc r="J54">
      <v>99.703261911485868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00" sId="4" odxf="1" dxf="1" numFmtId="4">
    <nc r="K54">
      <v>98.788842004118493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01" sId="4" odxf="1" dxf="1" numFmtId="4">
    <nc r="L54">
      <v>20.605608423705668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54:XFD54" start="0" length="0">
    <dxf>
      <font>
        <sz val="10"/>
        <color auto="1"/>
        <name val="Times New Roman"/>
        <family val="1"/>
        <charset val="204"/>
        <scheme val="none"/>
      </font>
    </dxf>
  </rfmt>
  <rcc rId="1402" sId="4" odxf="1" dxf="1">
    <nc r="A55" t="inlineStr">
      <is>
        <t>ГП "Развитие туризма"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403" sId="4" odxf="1" dxf="1" numFmtId="30">
    <nc r="B55">
      <v>55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404" sId="4" odxf="1" dxf="1" numFmtId="4">
    <nc r="C55">
      <v>38653.003799999999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05" sId="4" odxf="1" dxf="1" numFmtId="4">
    <nc r="D55">
      <v>10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06" sId="4" odxf="1" dxf="1" numFmtId="4">
    <nc r="E55">
      <v>38289.193299999999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07" sId="4" odxf="1" dxf="1" numFmtId="4">
    <nc r="F55">
      <v>10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08" sId="4" odxf="1" dxf="1" numFmtId="4">
    <nc r="G55">
      <v>52977.262200000005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09" sId="4" odxf="1" dxf="1" numFmtId="4">
    <nc r="H55">
      <v>52967.262200000005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10" sId="4" odxf="1" dxf="1" numFmtId="4">
    <nc r="I55">
      <v>2282.25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11" sId="4" odxf="1" dxf="1" numFmtId="4">
    <nc r="J55">
      <v>72.975272261665054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12" sId="4" odxf="1" dxf="1" numFmtId="4">
    <nc r="K55">
      <v>99.058778195137322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13" sId="4" odxf="1" dxf="1" numFmtId="4">
    <nc r="L55">
      <v>4.3079802640310838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55:XFD55" start="0" length="0">
    <dxf>
      <font>
        <sz val="10"/>
        <color auto="1"/>
        <name val="Times New Roman"/>
        <family val="1"/>
        <charset val="204"/>
        <scheme val="none"/>
      </font>
    </dxf>
  </rfmt>
  <rcc rId="1414" sId="4" odxf="1" dxf="1">
    <nc r="A56" t="inlineStr">
      <is>
        <t>ГП "Содействие международному развитию"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415" sId="4" odxf="1" dxf="1" numFmtId="30">
    <nc r="B56">
      <v>56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416" sId="4" odxf="1" dxf="1" numFmtId="4">
    <nc r="C56">
      <v>275.8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17" sId="4" odxf="1" dxf="1" numFmtId="4">
    <nc r="D56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18" sId="4" odxf="1" dxf="1" numFmtId="4">
    <nc r="E56">
      <v>275.8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19" sId="4" odxf="1" dxf="1" numFmtId="4">
    <nc r="F56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20" sId="4" odxf="1" dxf="1" numFmtId="4">
    <nc r="G56">
      <v>275.8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21" sId="4" odxf="1" dxf="1" numFmtId="4">
    <nc r="H56">
      <v>275.8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22" sId="4" odxf="1" dxf="1" numFmtId="4">
    <nc r="I56">
      <v>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23" sId="4" odxf="1" dxf="1" numFmtId="4">
    <nc r="J56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24" sId="4" odxf="1" dxf="1" numFmtId="4">
    <nc r="K56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25" sId="4" odxf="1" dxf="1" numFmtId="4">
    <nc r="L56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56:XFD56" start="0" length="0">
    <dxf>
      <font>
        <sz val="10"/>
        <color auto="1"/>
        <name val="Times New Roman"/>
        <family val="1"/>
        <charset val="204"/>
        <scheme val="none"/>
      </font>
    </dxf>
  </rfmt>
  <rcc rId="1426" sId="4" odxf="1" dxf="1">
    <nc r="A57" t="inlineStr">
      <is>
        <t>Развитие пенсионной системы Российской Федерации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427" sId="4" odxf="1" dxf="1">
    <nc r="B57" t="inlineStr">
      <is>
        <t>71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428" sId="4" odxf="1" dxf="1" numFmtId="4">
    <nc r="C57">
      <v>2322630.9879000001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29" sId="4" odxf="1" dxf="1" numFmtId="4">
    <nc r="D57">
      <v>839696.22389999998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30" sId="4" odxf="1" dxf="1" numFmtId="4">
    <nc r="E57">
      <v>2322040.7259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31" sId="4" odxf="1" dxf="1" numFmtId="4">
    <nc r="F57">
      <v>740621.72549999994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32" sId="4" odxf="1" dxf="1" numFmtId="4">
    <nc r="G57">
      <v>3162327.2118000002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33" sId="4" odxf="1" dxf="1" numFmtId="4">
    <nc r="H57">
      <v>2322630.9879000001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34" sId="4" odxf="1" dxf="1" numFmtId="4">
    <nc r="I57">
      <v>560524.77260000003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35" sId="4" odxf="1" dxf="1" numFmtId="4">
    <nc r="J57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36" sId="4" odxf="1" dxf="1" numFmtId="4">
    <nc r="K57">
      <v>99.974586492513225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4" formatCode="#,##0.0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37" sId="4" odxf="1" dxf="1" numFmtId="4">
    <nc r="L57">
      <v>17.725071918821097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57:XFD57" start="0" length="0">
    <dxf>
      <font>
        <sz val="10"/>
        <color auto="1"/>
        <name val="Times New Roman"/>
        <family val="1"/>
        <charset val="204"/>
        <scheme val="none"/>
      </font>
    </dxf>
  </rfmt>
  <rcc rId="1438" sId="4" odxf="1" dxf="1">
    <nc r="A58" t="inlineStr">
      <is>
        <t>Президент Российской Федерации и его администрация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439" sId="4" odxf="1" dxf="1">
    <nc r="B58" t="inlineStr">
      <is>
        <t>77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440" sId="4" odxf="1" dxf="1" numFmtId="4">
    <nc r="C58">
      <v>14637.318499999999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41" sId="4" odxf="1" dxf="1" numFmtId="4">
    <nc r="D58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42" sId="4" odxf="1" dxf="1" numFmtId="4">
    <nc r="E58">
      <v>14637.0682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43" sId="4" odxf="1" dxf="1" numFmtId="4">
    <nc r="F58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44" sId="4" odxf="1" dxf="1" numFmtId="4">
    <nc r="G58">
      <v>14739.080199999999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45" sId="4" odxf="1" dxf="1" numFmtId="4">
    <nc r="H58">
      <v>14739.080199999999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46" sId="4" odxf="1" dxf="1" numFmtId="4">
    <nc r="I58">
      <v>2435.0556000000001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47" sId="4" odxf="1" dxf="1" numFmtId="4">
    <nc r="J58">
      <v>99.309579033296799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48" sId="4" odxf="1" dxf="1" numFmtId="4">
    <nc r="K58">
      <v>99.99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4" formatCode="#,##0.0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49" sId="4" odxf="1" dxf="1" numFmtId="4">
    <nc r="L58">
      <v>16.521082502828097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58:XFD58" start="0" length="0">
    <dxf>
      <font>
        <sz val="10"/>
        <color auto="1"/>
        <name val="Times New Roman"/>
        <family val="1"/>
        <charset val="204"/>
        <scheme val="none"/>
      </font>
    </dxf>
  </rfmt>
  <rcc rId="1450" sId="4" odxf="1" dxf="1">
    <nc r="A59" t="inlineStr">
      <is>
        <t>Председатель Правительства Российской Федерации и его заместители, Аппарат Правительства Российской Федерации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451" sId="4" odxf="1" dxf="1">
    <nc r="B59" t="inlineStr">
      <is>
        <t>78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452" sId="4" odxf="1" dxf="1" numFmtId="4">
    <nc r="C59">
      <v>8535.7634999999991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53" sId="4" odxf="1" dxf="1" numFmtId="4">
    <nc r="D59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54" sId="4" odxf="1" dxf="1" numFmtId="4">
    <nc r="E59">
      <v>8535.7634999999991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55" sId="4" odxf="1" dxf="1" numFmtId="4">
    <nc r="F59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56" sId="4" odxf="1" dxf="1" numFmtId="4">
    <nc r="G59">
      <v>8599.4390000000003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57" sId="4" odxf="1" dxf="1" numFmtId="4">
    <nc r="H59">
      <v>8599.4390000000003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58" sId="4" odxf="1" dxf="1" numFmtId="4">
    <nc r="I59">
      <v>815.85640000000001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59" sId="4" odxf="1" dxf="1" numFmtId="4">
    <nc r="J59">
      <v>99.259538907131017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60" sId="4" odxf="1" dxf="1" numFmtId="4">
    <nc r="K59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61" sId="4" odxf="1" dxf="1" numFmtId="4">
    <nc r="L59">
      <v>9.4873212078136717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59:XFD59" start="0" length="0">
    <dxf>
      <font>
        <sz val="10"/>
        <color auto="1"/>
        <name val="Times New Roman"/>
        <family val="1"/>
        <charset val="204"/>
        <scheme val="none"/>
      </font>
    </dxf>
  </rfmt>
  <rcc rId="1462" sId="4" odxf="1" dxf="1">
    <nc r="A60" t="inlineStr">
      <is>
        <t>Следственный комитет Российской Федерации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463" sId="4" odxf="1" dxf="1">
    <nc r="B60" t="inlineStr">
      <is>
        <t>88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464" sId="4" odxf="1" dxf="1" numFmtId="4">
    <nc r="C60">
      <v>49354.825600000004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65" sId="4" odxf="1" dxf="1" numFmtId="4">
    <nc r="D60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66" sId="4" odxf="1" dxf="1" numFmtId="4">
    <nc r="E60">
      <v>46068.336900000002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67" sId="4" odxf="1" dxf="1" numFmtId="4">
    <nc r="F60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68" sId="4" odxf="1" dxf="1" numFmtId="4">
    <nc r="G60">
      <v>50307.623299999999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69" sId="4" odxf="1" dxf="1" numFmtId="4">
    <nc r="H60">
      <v>50307.623299999999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70" sId="4" odxf="1" dxf="1" numFmtId="4">
    <nc r="I60">
      <v>4963.6682999999994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71" sId="4" odxf="1" dxf="1" numFmtId="4">
    <nc r="J60">
      <v>98.106057019791677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72" sId="4" odxf="1" dxf="1" numFmtId="4">
    <nc r="K60">
      <v>93.341099558054154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73" sId="4" odxf="1" dxf="1" numFmtId="4">
    <nc r="L60">
      <v>9.8666324791376088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60:XFD60" start="0" length="0">
    <dxf>
      <font>
        <sz val="10"/>
        <color auto="1"/>
        <name val="Times New Roman"/>
        <family val="1"/>
        <charset val="204"/>
        <scheme val="none"/>
      </font>
    </dxf>
  </rfmt>
  <rcc rId="1474" sId="4" odxf="1" dxf="1">
    <nc r="A61" t="inlineStr">
      <is>
        <t>Обеспечение деятельности отдельных федеральных государственных органов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475" sId="4" odxf="1" dxf="1">
    <nc r="B61" t="inlineStr">
      <is>
        <t>89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476" sId="4" odxf="1" dxf="1" numFmtId="4">
    <nc r="C61">
      <v>98804.257200000007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77" sId="4" odxf="1" dxf="1" numFmtId="4">
    <nc r="D61">
      <v>20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78" sId="4" odxf="1" dxf="1" numFmtId="4">
    <nc r="E61">
      <v>77731.857199999999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79" sId="4" odxf="1" dxf="1" numFmtId="4">
    <nc r="F61">
      <v>20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80" sId="4" odxf="1" dxf="1" numFmtId="4">
    <nc r="G61">
      <v>110870.35070000001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81" sId="4" odxf="1" dxf="1" numFmtId="4">
    <nc r="H61">
      <v>110850.35070000001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82" sId="4" odxf="1" dxf="1" numFmtId="4">
    <nc r="I61">
      <v>13038.867400000001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83" sId="4" odxf="1" dxf="1" numFmtId="4">
    <nc r="J61">
      <v>89.133012729385968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84" sId="4" odxf="1" dxf="1" numFmtId="4">
    <nc r="K61">
      <v>78.672578897744089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85" sId="4" odxf="1" dxf="1" numFmtId="4">
    <nc r="L61">
      <v>11.760463746778786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61:XFD61" start="0" length="0">
    <dxf>
      <font>
        <sz val="10"/>
        <color auto="1"/>
        <name val="Times New Roman"/>
        <family val="1"/>
        <charset val="204"/>
        <scheme val="none"/>
      </font>
    </dxf>
  </rfmt>
  <rcc rId="1486" sId="4" odxf="1" dxf="1">
    <nc r="A62" t="inlineStr">
      <is>
        <t>Государственная судебная власть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487" sId="4" odxf="1" dxf="1">
    <nc r="B62" t="inlineStr">
      <is>
        <t>90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488" sId="4" odxf="1" dxf="1" numFmtId="4">
    <nc r="C62">
      <v>235850.4565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89" sId="4" odxf="1" dxf="1" numFmtId="4">
    <nc r="D62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90" sId="4" odxf="1" dxf="1" numFmtId="4">
    <nc r="E62">
      <v>214999.18309999999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91" sId="4" odxf="1" dxf="1" numFmtId="4">
    <nc r="F62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92" sId="4" odxf="1" dxf="1" numFmtId="4">
    <nc r="G62">
      <v>237719.63669999997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93" sId="4" odxf="1" dxf="1" numFmtId="4">
    <nc r="H62">
      <v>237719.63669999997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94" sId="4" odxf="1" dxf="1" numFmtId="4">
    <nc r="I62">
      <v>27956.9064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95" sId="4" odxf="1" dxf="1" numFmtId="4">
    <nc r="J62">
      <v>99.213703913590081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96" sId="4" odxf="1" dxf="1" numFmtId="4">
    <nc r="K62">
      <v>91.159112554017881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97" sId="4" odxf="1" dxf="1" numFmtId="4">
    <nc r="L62">
      <v>11.760453106901455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62:XFD62" start="0" length="0">
    <dxf>
      <font>
        <sz val="10"/>
        <color auto="1"/>
        <name val="Times New Roman"/>
        <family val="1"/>
        <charset val="204"/>
        <scheme val="none"/>
      </font>
    </dxf>
  </rfmt>
  <rcc rId="1498" sId="4" odxf="1" dxf="1">
    <nc r="A63" t="inlineStr">
      <is>
        <t>Прокуратура Российской Федерации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499" sId="4" odxf="1" dxf="1">
    <nc r="B63" t="inlineStr">
      <is>
        <t>91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500" sId="4" odxf="1" dxf="1" numFmtId="4">
    <nc r="C63">
      <v>92065.150599999994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01" sId="4" odxf="1" dxf="1" numFmtId="4">
    <nc r="D63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02" sId="4" odxf="1" dxf="1" numFmtId="4">
    <nc r="E63">
      <v>87282.215700000001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03" sId="4" odxf="1" dxf="1" numFmtId="4">
    <nc r="F63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04" sId="4" odxf="1" dxf="1" numFmtId="4">
    <nc r="G63">
      <v>92950.109599999996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05" sId="4" odxf="1" dxf="1" numFmtId="4">
    <nc r="H63">
      <v>92950.109599999996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06" sId="4" odxf="1" dxf="1" numFmtId="4">
    <nc r="I63">
      <v>12985.4951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07" sId="4" odxf="1" dxf="1" numFmtId="4">
    <nc r="J63">
      <v>99.047920434081988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08" sId="4" odxf="1" dxf="1" numFmtId="4">
    <nc r="K63">
      <v>94.804836717445184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09" sId="4" odxf="1" dxf="1" numFmtId="4">
    <nc r="L63">
      <v>13.970392456643216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63:XFD63" start="0" length="0">
    <dxf>
      <font>
        <sz val="10"/>
        <color auto="1"/>
        <name val="Times New Roman"/>
        <family val="1"/>
        <charset val="204"/>
        <scheme val="none"/>
      </font>
    </dxf>
  </rfmt>
  <rcc rId="1510" sId="4" odxf="1" dxf="1">
    <nc r="A64" t="inlineStr">
      <is>
        <t>Уполномоченный по правам человека в Российской Федерации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511" sId="4" odxf="1" dxf="1">
    <nc r="B64" t="inlineStr">
      <is>
        <t>92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512" sId="4" odxf="1" dxf="1" numFmtId="4">
    <nc r="C64">
      <v>509.99420000000003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13" sId="4" odxf="1" dxf="1" numFmtId="4">
    <nc r="D64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14" sId="4" odxf="1" dxf="1" numFmtId="4">
    <nc r="E64">
      <v>509.99420000000003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15" sId="4" odxf="1" dxf="1" numFmtId="4">
    <nc r="F64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16" sId="4" odxf="1" dxf="1" numFmtId="4">
    <nc r="G64">
      <v>512.10940000000005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17" sId="4" odxf="1" dxf="1" numFmtId="4">
    <nc r="H64">
      <v>512.10940000000005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18" sId="4" odxf="1" dxf="1" numFmtId="4">
    <nc r="I64">
      <v>75.843299999999999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19" sId="4" odxf="1" dxf="1" numFmtId="4">
    <nc r="J64">
      <v>99.586963254335899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20" sId="4" odxf="1" dxf="1" numFmtId="4">
    <nc r="K64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21" sId="4" odxf="1" dxf="1" numFmtId="4">
    <nc r="L64">
      <v>14.809980055042926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64:XFD64" start="0" length="0">
    <dxf>
      <font>
        <sz val="10"/>
        <color auto="1"/>
        <name val="Times New Roman"/>
        <family val="1"/>
        <charset val="204"/>
        <scheme val="none"/>
      </font>
    </dxf>
  </rfmt>
  <rcc rId="1522" sId="4" odxf="1" dxf="1">
    <nc r="A65" t="inlineStr">
      <is>
        <t>Счетная палата Российской Федерации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523" sId="4" odxf="1" dxf="1">
    <nc r="B65" t="inlineStr">
      <is>
        <t>93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524" sId="4" odxf="1" dxf="1" numFmtId="4">
    <nc r="C65">
      <v>4904.3532000000005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25" sId="4" odxf="1" dxf="1" numFmtId="4">
    <nc r="D65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26" sId="4" odxf="1" dxf="1" numFmtId="4">
    <nc r="E65">
      <v>4892.8532000000005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27" sId="4" odxf="1" dxf="1" numFmtId="4">
    <nc r="F65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28" sId="4" odxf="1" dxf="1" numFmtId="4">
    <nc r="G65">
      <v>4943.6614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29" sId="4" odxf="1" dxf="1" numFmtId="4">
    <nc r="H65">
      <v>4943.6614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30" sId="4" odxf="1" dxf="1" numFmtId="4">
    <nc r="I65">
      <v>629.2355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31" sId="4" odxf="1" dxf="1" numFmtId="4">
    <nc r="J65">
      <v>99.204876774125367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32" sId="4" odxf="1" dxf="1" numFmtId="4">
    <nc r="K65">
      <v>99.765514441333465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33" sId="4" odxf="1" dxf="1" numFmtId="4">
    <nc r="L65">
      <v>12.728126970831779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65:XFD65" start="0" length="0">
    <dxf>
      <font>
        <sz val="10"/>
        <color auto="1"/>
        <name val="Times New Roman"/>
        <family val="1"/>
        <charset val="204"/>
        <scheme val="none"/>
      </font>
    </dxf>
  </rfmt>
  <rcc rId="1534" sId="4" odxf="1" dxf="1">
    <nc r="A66" t="inlineStr">
      <is>
        <t>Центральная избирательная комиссия Российской Федерации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535" sId="4" odxf="1" dxf="1">
    <nc r="B66" t="inlineStr">
      <is>
        <t>94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536" sId="4" odxf="1" dxf="1" numFmtId="4">
    <nc r="C66">
      <v>6657.9287999999997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37" sId="4" odxf="1" dxf="1" numFmtId="4">
    <nc r="D66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38" sId="4" odxf="1" dxf="1" numFmtId="4">
    <nc r="E66">
      <v>6257.8334000000004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39" sId="4" odxf="1" dxf="1" numFmtId="4">
    <nc r="F66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40" sId="4" odxf="1" dxf="1" numFmtId="4">
    <nc r="G66">
      <v>6674.9727000000003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41" sId="4" odxf="1" dxf="1" numFmtId="4">
    <nc r="H66">
      <v>6674.9727000000003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42" sId="4" odxf="1" dxf="1" numFmtId="4">
    <nc r="I66">
      <v>1289.1658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43" sId="4" odxf="1" dxf="1" numFmtId="4">
    <nc r="J66">
      <v>99.744659629843866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44" sId="4" odxf="1" dxf="1" numFmtId="4">
    <nc r="K66">
      <v>93.990692721135744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45" sId="4" odxf="1" dxf="1" numFmtId="4">
    <nc r="L66">
      <v>19.313424308087431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66:XFD66" start="0" length="0">
    <dxf>
      <font>
        <sz val="10"/>
        <color auto="1"/>
        <name val="Times New Roman"/>
        <family val="1"/>
        <charset val="204"/>
        <scheme val="none"/>
      </font>
    </dxf>
  </rfmt>
  <rcc rId="1546" sId="4" odxf="1" dxf="1">
    <nc r="A67" t="inlineStr">
      <is>
        <t>Совет Федерации Федерального Собрания Российской Федерации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547" sId="4" odxf="1" dxf="1">
    <nc r="B67" t="inlineStr">
      <is>
        <t>95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548" sId="4" odxf="1" dxf="1" numFmtId="4">
    <nc r="C67">
      <v>5219.9605000000001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49" sId="4" odxf="1" dxf="1" numFmtId="4">
    <nc r="D67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50" sId="4" odxf="1" dxf="1" numFmtId="4">
    <nc r="E67">
      <v>5219.9605000000001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51" sId="4" odxf="1" dxf="1" numFmtId="4">
    <nc r="F67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52" sId="4" odxf="1" dxf="1" numFmtId="4">
    <nc r="G67">
      <v>6600.1467999999995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53" sId="4" odxf="1" dxf="1" numFmtId="4">
    <nc r="H67">
      <v>6600.1467999999995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54" sId="4" odxf="1" dxf="1" numFmtId="4">
    <nc r="I67">
      <v>736.34669999999994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55" sId="4" odxf="1" dxf="1" numFmtId="4">
    <nc r="J67">
      <v>79.088551484945768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56" sId="4" odxf="1" dxf="1" numFmtId="4">
    <nc r="K67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57" sId="4" odxf="1" dxf="1" numFmtId="4">
    <nc r="L67">
      <v>11.156520033766522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67:XFD67" start="0" length="0">
    <dxf>
      <font>
        <sz val="10"/>
        <color auto="1"/>
        <name val="Times New Roman"/>
        <family val="1"/>
        <charset val="204"/>
        <scheme val="none"/>
      </font>
    </dxf>
  </rfmt>
  <rcc rId="1558" sId="4" odxf="1" dxf="1">
    <nc r="A68" t="inlineStr">
      <is>
        <t>Государственная Дума Федерального Собрания Российской Федерации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559" sId="4" odxf="1" dxf="1">
    <nc r="B68" t="inlineStr">
      <is>
        <t>96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560" sId="4" odxf="1" dxf="1" numFmtId="4">
    <nc r="C68">
      <v>10703.193800000001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61" sId="4" odxf="1" dxf="1" numFmtId="4">
    <nc r="D68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62" sId="4" odxf="1" dxf="1" numFmtId="4">
    <nc r="E68">
      <v>10703.193800000001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63" sId="4" odxf="1" dxf="1" numFmtId="4">
    <nc r="F68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64" sId="4" odxf="1" dxf="1" numFmtId="4">
    <nc r="G68">
      <v>12397.337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65" sId="4" odxf="1" dxf="1" numFmtId="4">
    <nc r="H68">
      <v>12397.337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66" sId="4" odxf="1" dxf="1" numFmtId="4">
    <nc r="I68">
      <v>1624.2174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67" sId="4" odxf="1" dxf="1" numFmtId="4">
    <nc r="J68">
      <v>86.334620088168947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68" sId="4" odxf="1" dxf="1" numFmtId="4">
    <nc r="K68">
      <v>100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69" sId="4" odxf="1" dxf="1" numFmtId="4">
    <nc r="L68">
      <v>13.101341037998726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68:XFD68" start="0" length="0">
    <dxf>
      <font>
        <sz val="10"/>
        <color auto="1"/>
        <name val="Times New Roman"/>
        <family val="1"/>
        <charset val="204"/>
        <scheme val="none"/>
      </font>
    </dxf>
  </rfmt>
  <rcc rId="1570" sId="4" odxf="1" dxf="1">
    <nc r="A69" t="inlineStr">
      <is>
        <t>Доставка государственной корреспонденции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571" sId="4" odxf="1" dxf="1">
    <nc r="B69" t="inlineStr">
      <is>
        <t>97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cc rId="1572" sId="4" odxf="1" dxf="1" numFmtId="4">
    <nc r="C69">
      <v>4113.5706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73" sId="4" odxf="1" dxf="1" numFmtId="4">
    <nc r="D69">
      <v>0.20269999999999999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74" sId="4" odxf="1" dxf="1" numFmtId="4">
    <nc r="E69">
      <v>4048.8752000000004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75" sId="4" odxf="1" dxf="1" numFmtId="4">
    <nc r="F69">
      <v>0.20269999999999999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76" sId="4" odxf="1" dxf="1" numFmtId="4">
    <nc r="G69">
      <v>4280.3075999999992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77" sId="4" odxf="1" dxf="1" numFmtId="4">
    <nc r="H69">
      <v>4280.1048999999994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78" sId="4" odxf="1" dxf="1" numFmtId="4">
    <nc r="I69">
      <v>599.58969999999999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79" sId="4" odxf="1" dxf="1" numFmtId="4">
    <nc r="J69">
      <v>96.109107045483881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80" sId="4" odxf="1" dxf="1" numFmtId="4">
    <nc r="K69">
      <v>98.427269000804316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81" sId="4" odxf="1" dxf="1" numFmtId="4">
    <nc r="L69">
      <v>14.008098389938144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ndxf>
  </rcc>
  <rfmt sheetId="4" sqref="A69:XFD69" start="0" length="0">
    <dxf>
      <font>
        <sz val="10"/>
        <color auto="1"/>
        <name val="Times New Roman"/>
        <family val="1"/>
        <charset val="204"/>
        <scheme val="none"/>
      </font>
    </dxf>
  </rfmt>
  <rcc rId="1582" sId="4" odxf="1" dxf="1">
    <nc r="A70" t="inlineStr">
      <is>
        <t>Реализация функций иных федеральных органов государственной власти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justify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ndxf>
  </rcc>
  <rcc rId="1583" sId="4" odxf="1" dxf="1">
    <nc r="B70" t="inlineStr">
      <is>
        <t>99</t>
      </is>
    </nc>
    <odxf>
      <font>
        <sz val="10"/>
        <color auto="1"/>
        <name val="Arial Cyr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9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ndxf>
  </rcc>
  <rcc rId="1584" sId="4" odxf="1" dxf="1" numFmtId="4">
    <nc r="C70">
      <v>88254.977200000008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thin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ndxf>
  </rcc>
  <rcc rId="1585" sId="4" odxf="1" dxf="1" numFmtId="4">
    <nc r="D70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ndxf>
  </rcc>
  <rcc rId="1586" sId="4" odxf="1" dxf="1" numFmtId="4">
    <nc r="E70">
      <v>85235.334700000007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ndxf>
  </rcc>
  <rcc rId="1587" sId="4" odxf="1" dxf="1" numFmtId="4">
    <nc r="F70">
      <v>0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ndxf>
  </rcc>
  <rcc rId="1588" sId="4" odxf="1" dxf="1" numFmtId="4">
    <nc r="G70">
      <v>543736.69429999997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ndxf>
  </rcc>
  <rcc rId="1589" sId="4" odxf="1" dxf="1" numFmtId="4">
    <nc r="H70">
      <v>543736.69429999997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ndxf>
  </rcc>
  <rcc rId="1590" sId="4" odxf="1" dxf="1" numFmtId="4">
    <nc r="I70">
      <v>36460.527799999996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ndxf>
  </rcc>
  <rcc rId="1591" sId="4" odxf="1" dxf="1" numFmtId="4">
    <nc r="J70">
      <v>16.231197586107076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ndxf>
  </rcc>
  <rcc rId="1592" sId="4" odxf="1" dxf="1" numFmtId="4">
    <nc r="K70">
      <v>96.578501750493899</v>
    </nc>
    <odxf>
      <font>
        <sz val="10"/>
        <color auto="1"/>
        <name val="Arial Cyr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ndxf>
  </rcc>
  <rcc rId="1593" sId="4" odxf="1" dxf="1" numFmtId="4">
    <nc r="L70">
      <v>6.7055485094561869</v>
    </nc>
    <odxf>
      <font>
        <sz val="10"/>
        <color auto="1"/>
        <name val="Arial Cyr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numFmt numFmtId="168" formatCode="#,##0.0"/>
      <fill>
        <patternFill patternType="solid">
          <bgColor theme="0"/>
        </patternFill>
      </fill>
      <alignment horizontal="center" vertical="center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ndxf>
  </rcc>
  <rfmt sheetId="4" sqref="A70:XFD70" start="0" length="0">
    <dxf>
      <font>
        <sz val="10"/>
        <color auto="1"/>
        <name val="Times New Roman"/>
        <family val="1"/>
        <charset val="204"/>
        <scheme val="none"/>
      </font>
    </dxf>
  </rfmt>
  <rfmt sheetId="4" sqref="A1:A1048576" start="0" length="0">
    <dxf>
      <font>
        <sz val="10"/>
        <color auto="1"/>
        <name val="Times New Roman"/>
        <family val="1"/>
        <charset val="204"/>
        <scheme val="none"/>
      </font>
    </dxf>
  </rfmt>
  <rfmt sheetId="4" sqref="B1:B1048576" start="0" length="0">
    <dxf>
      <font>
        <sz val="10"/>
        <color auto="1"/>
        <name val="Times New Roman"/>
        <family val="1"/>
        <charset val="204"/>
        <scheme val="none"/>
      </font>
    </dxf>
  </rfmt>
  <rfmt sheetId="4" sqref="C1:C1048576" start="0" length="0">
    <dxf>
      <font>
        <sz val="10"/>
        <color auto="1"/>
        <name val="Times New Roman"/>
        <family val="1"/>
        <charset val="204"/>
        <scheme val="none"/>
      </font>
      <alignment horizontal="right" vertical="top"/>
    </dxf>
  </rfmt>
  <rfmt sheetId="4" sqref="D1:D1048576" start="0" length="0">
    <dxf>
      <font>
        <sz val="10"/>
        <color auto="1"/>
        <name val="Times New Roman"/>
        <family val="1"/>
        <charset val="204"/>
        <scheme val="none"/>
      </font>
      <alignment horizontal="right" vertical="top"/>
    </dxf>
  </rfmt>
  <rfmt sheetId="4" sqref="E1:E1048576" start="0" length="0">
    <dxf>
      <font>
        <sz val="10"/>
        <color auto="1"/>
        <name val="Times New Roman"/>
        <family val="1"/>
        <charset val="204"/>
        <scheme val="none"/>
      </font>
      <alignment horizontal="right" vertical="top"/>
    </dxf>
  </rfmt>
  <rfmt sheetId="4" sqref="F1:F1048576" start="0" length="0">
    <dxf>
      <font>
        <sz val="10"/>
        <color auto="1"/>
        <name val="Times New Roman"/>
        <family val="1"/>
        <charset val="204"/>
        <scheme val="none"/>
      </font>
      <alignment horizontal="right" vertical="top"/>
    </dxf>
  </rfmt>
  <rfmt sheetId="4" sqref="G1:G1048576" start="0" length="0">
    <dxf>
      <font>
        <sz val="10"/>
        <color auto="1"/>
        <name val="Times New Roman"/>
        <family val="1"/>
        <charset val="204"/>
        <scheme val="none"/>
      </font>
      <alignment horizontal="right" vertical="top"/>
    </dxf>
  </rfmt>
  <rfmt sheetId="4" sqref="H1:H1048576" start="0" length="0">
    <dxf>
      <font>
        <sz val="10"/>
        <color auto="1"/>
        <name val="Times New Roman"/>
        <family val="1"/>
        <charset val="204"/>
        <scheme val="none"/>
      </font>
      <alignment horizontal="right" vertical="top"/>
    </dxf>
  </rfmt>
  <rfmt sheetId="4" sqref="I1:I1048576" start="0" length="0">
    <dxf>
      <font>
        <sz val="10"/>
        <color auto="1"/>
        <name val="Times New Roman"/>
        <family val="1"/>
        <charset val="204"/>
        <scheme val="none"/>
      </font>
      <alignment horizontal="right" vertical="top"/>
    </dxf>
  </rfmt>
  <rfmt sheetId="4" sqref="J1:J1048576" start="0" length="0">
    <dxf>
      <font>
        <sz val="10"/>
        <color auto="1"/>
        <name val="Times New Roman"/>
        <family val="1"/>
        <charset val="204"/>
        <scheme val="none"/>
      </font>
      <alignment horizontal="right" vertical="top"/>
    </dxf>
  </rfmt>
  <rfmt sheetId="4" sqref="K1:K1048576" start="0" length="0">
    <dxf>
      <font>
        <sz val="10"/>
        <color auto="1"/>
        <name val="Times New Roman"/>
        <family val="1"/>
        <charset val="204"/>
        <scheme val="none"/>
      </font>
      <alignment horizontal="right" vertical="top"/>
    </dxf>
  </rfmt>
  <rfmt sheetId="4" sqref="L1:L1048576" start="0" length="0">
    <dxf>
      <font>
        <sz val="10"/>
        <color auto="1"/>
        <name val="Times New Roman"/>
        <family val="1"/>
        <charset val="204"/>
        <scheme val="none"/>
      </font>
      <alignment horizontal="right" vertical="top"/>
    </dxf>
  </rfmt>
  <rcc rId="1594" sId="3">
    <nc r="D1" t="inlineStr">
      <is>
        <t>Приложение 3</t>
      </is>
    </nc>
  </rcc>
  <rcc rId="1595" sId="3">
    <nc r="A2" t="inlineStr">
      <is>
        <t xml:space="preserve">ОПЕРАТИВНАЯ ИНФОРМАЦИЯ 
ОБ ИСПОЛНЕНИИ РАСХОДОВ ФЕДЕРАЛЬНОГО БЮДЖЕТА 
В РАЗРЕЗЕ РАЗДЕЛОВ И ПОДРАЗДЕЛОВ КЛАССИФИКАЦИИ РАСХОДОВ БЮДЖЕТОВ </t>
      </is>
    </nc>
  </rcc>
  <rcc rId="1596" sId="3">
    <nc r="A3" t="inlineStr">
      <is>
        <t>за январь-февраль 2022 года</t>
      </is>
    </nc>
  </rcc>
  <rcc rId="1597" sId="3">
    <nc r="A4" t="inlineStr">
      <is>
        <t>(млн рублей)</t>
      </is>
    </nc>
  </rcc>
  <rcc rId="1598" sId="3">
    <nc r="A5" t="inlineStr">
      <is>
        <t>Наименование показателя</t>
      </is>
    </nc>
  </rcc>
  <rcc rId="1599" sId="3">
    <nc r="B5" t="inlineStr">
      <is>
        <t>Р, Пр</t>
      </is>
    </nc>
  </rcc>
  <rcc rId="1600" sId="3">
    <nc r="C5" t="inlineStr">
      <is>
        <t>Уточненная роспись</t>
      </is>
    </nc>
  </rcc>
  <rcc rId="1601" sId="3">
    <nc r="D5" t="inlineStr">
      <is>
        <t>Исполнение</t>
      </is>
    </nc>
  </rcc>
  <rcc rId="1602" sId="3">
    <nc r="E5" t="inlineStr">
      <is>
        <t>% исполнения</t>
      </is>
    </nc>
  </rcc>
  <rcc rId="1603" sId="3">
    <nc r="A6">
      <v>1</v>
    </nc>
  </rcc>
  <rcc rId="1604" sId="3">
    <nc r="B6">
      <v>2</v>
    </nc>
  </rcc>
  <rcc rId="1605" sId="3">
    <nc r="C6">
      <v>3</v>
    </nc>
  </rcc>
  <rcc rId="1606" sId="3">
    <nc r="D6">
      <v>4</v>
    </nc>
  </rcc>
  <rcc rId="1607" sId="3">
    <nc r="E6">
      <v>5</v>
    </nc>
  </rcc>
  <rcc rId="1608" sId="3" quotePrefix="1">
    <nc r="A7" t="inlineStr">
      <is>
        <t>ВСЕГО</t>
      </is>
    </nc>
  </rcc>
  <rcc rId="1609" sId="3" numFmtId="4">
    <nc r="C7">
      <v>24122726.346000001</v>
    </nc>
  </rcc>
  <rcc rId="1610" sId="3" numFmtId="4">
    <nc r="D7">
      <v>3793099.5298405006</v>
    </nc>
  </rcc>
  <rcc rId="1611" sId="3" numFmtId="4">
    <nc r="E7">
      <v>15.724174272156709</v>
    </nc>
  </rcc>
  <rcc rId="1612" sId="3" quotePrefix="1">
    <nc r="A8" t="inlineStr">
      <is>
        <t>ОБЩЕГОСУДАРСТВЕННЫЕ ВОПРОСЫ</t>
      </is>
    </nc>
  </rcc>
  <rcc rId="1613" sId="3" quotePrefix="1">
    <nc r="B8" t="inlineStr">
      <is>
        <t>0100</t>
      </is>
    </nc>
  </rcc>
  <rcc rId="1614" sId="3" numFmtId="4">
    <nc r="C8">
      <v>2124927.6127999998</v>
    </nc>
  </rcc>
  <rcc rId="1615" sId="3" numFmtId="4">
    <nc r="D8">
      <v>267822.71447861003</v>
    </nc>
  </rcc>
  <rcc rId="1616" sId="3" numFmtId="4">
    <nc r="E8">
      <v>12.603851202521776</v>
    </nc>
  </rcc>
  <rcc rId="1617" sId="3" quotePrefix="1">
    <nc r="A9" t="inlineStr">
      <is>
        <t>Функционирование Президента Российской Федерации</t>
      </is>
    </nc>
  </rcc>
  <rcc rId="1618" sId="3" quotePrefix="1">
    <nc r="B9" t="inlineStr">
      <is>
        <t>0101</t>
      </is>
    </nc>
  </rcc>
  <rcc rId="1619" sId="3" numFmtId="4">
    <nc r="C9">
      <v>27335.221399999999</v>
    </nc>
  </rcc>
  <rcc rId="1620" sId="3" numFmtId="4">
    <nc r="D9">
      <v>9284.0488681900006</v>
    </nc>
  </rcc>
  <rcc rId="1621" sId="3" numFmtId="4">
    <nc r="E9">
      <v>33.963686382251147</v>
    </nc>
  </rcc>
  <rcc rId="1622" sId="3" quotePrefix="1">
    <nc r="A10" t="inlineStr">
      <is>
        <t>Функционирование законодательных (представительных) органов государственной власти и представительных органов муниципальных образований</t>
      </is>
    </nc>
  </rcc>
  <rcc rId="1623" sId="3" quotePrefix="1">
    <nc r="B10" t="inlineStr">
      <is>
        <t>0103</t>
      </is>
    </nc>
  </rcc>
  <rcc rId="1624" sId="3" numFmtId="4">
    <nc r="C10">
      <v>18037.875800000002</v>
    </nc>
  </rcc>
  <rcc rId="1625" sId="3" numFmtId="4">
    <nc r="D10">
      <v>2120.2852710100001</v>
    </nc>
  </rcc>
  <rcc rId="1626" sId="3" numFmtId="4">
    <nc r="E10">
      <v>11.754628397042183</v>
    </nc>
  </rcc>
  <rcc rId="1627" sId="3" quotePrefix="1">
    <nc r="A11" t="inlineStr">
      <is>
  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  </is>
    </nc>
  </rcc>
  <rcc rId="1628" sId="3" quotePrefix="1">
    <nc r="B11" t="inlineStr">
      <is>
        <t>0104</t>
      </is>
    </nc>
  </rcc>
  <rcc rId="1629" sId="3" numFmtId="4">
    <nc r="C11">
      <v>13468.409800000001</v>
    </nc>
  </rcc>
  <rcc rId="1630" sId="3" numFmtId="4">
    <nc r="D11">
      <v>879.09001938999995</v>
    </nc>
  </rcc>
  <rcc rId="1631" sId="3" numFmtId="4">
    <nc r="E11">
      <v>6.5270513181890255</v>
    </nc>
  </rcc>
  <rcc rId="1632" sId="3" quotePrefix="1">
    <nc r="A12" t="inlineStr">
      <is>
        <t>Судебная система</t>
      </is>
    </nc>
  </rcc>
  <rcc rId="1633" sId="3" quotePrefix="1">
    <nc r="B12" t="inlineStr">
      <is>
        <t>0105</t>
      </is>
    </nc>
  </rcc>
  <rcc rId="1634" sId="3" numFmtId="4">
    <nc r="C12">
      <v>206389.68180000002</v>
    </nc>
  </rcc>
  <rcc rId="1635" sId="3" numFmtId="4">
    <nc r="D12">
      <v>23193.228749540001</v>
    </nc>
  </rcc>
  <rcc rId="1636" sId="3" numFmtId="4">
    <nc r="E12">
      <v>11.237591214475142</v>
    </nc>
  </rcc>
  <rcc rId="1637" sId="3" quotePrefix="1">
    <nc r="A13" t="inlineStr">
      <is>
        <t>Обеспечение деятельности финансовых, налоговых и таможенных органов и органов финансового (финансово-бюджетного) надзора</t>
      </is>
    </nc>
  </rcc>
  <rcc rId="1638" sId="3" quotePrefix="1">
    <nc r="B13" t="inlineStr">
      <is>
        <t>0106</t>
      </is>
    </nc>
  </rcc>
  <rcc rId="1639" sId="3" numFmtId="4">
    <nc r="C13">
      <v>301228.59769999998</v>
    </nc>
  </rcc>
  <rcc rId="1640" sId="3" numFmtId="4">
    <nc r="D13">
      <v>28224.428746959999</v>
    </nc>
  </rcc>
  <rcc rId="1641" sId="3" numFmtId="4">
    <nc r="E13">
      <v>9.3697706534056611</v>
    </nc>
  </rcc>
  <rcc rId="1642" sId="3" quotePrefix="1">
    <nc r="A14" t="inlineStr">
      <is>
        <t>Обеспечение проведения выборов и референдумов</t>
      </is>
    </nc>
  </rcc>
  <rcc rId="1643" sId="3" quotePrefix="1">
    <nc r="B14" t="inlineStr">
      <is>
        <t>0107</t>
      </is>
    </nc>
  </rcc>
  <rcc rId="1644" sId="3" numFmtId="4">
    <nc r="C14">
      <v>7833.3921</v>
    </nc>
  </rcc>
  <rcc rId="1645" sId="3" numFmtId="4">
    <nc r="D14">
      <v>1289.16532041</v>
    </nc>
  </rcc>
  <rcc rId="1646" sId="3" numFmtId="4">
    <nc r="E14">
      <v>16.457306157443593</v>
    </nc>
  </rcc>
  <rcc rId="1647" sId="3" quotePrefix="1">
    <nc r="A15" t="inlineStr">
      <is>
        <t>Международные отношения и международное сотрудничество</t>
      </is>
    </nc>
  </rcc>
  <rcc rId="1648" sId="3" quotePrefix="1">
    <nc r="B15" t="inlineStr">
      <is>
        <t>0108</t>
      </is>
    </nc>
  </rcc>
  <rcc rId="1649" sId="3" numFmtId="4">
    <nc r="C15">
      <v>373239.87400000001</v>
    </nc>
  </rcc>
  <rcc rId="1650" sId="3" numFmtId="4">
    <nc r="D15">
      <v>113966.81530062</v>
    </nc>
  </rcc>
  <rcc rId="1651" sId="3" numFmtId="4">
    <nc r="E15">
      <v>30.534469449697649</v>
    </nc>
  </rcc>
  <rcc rId="1652" sId="3" quotePrefix="1">
    <nc r="A16" t="inlineStr">
      <is>
        <t>Государственный материальный резерв</t>
      </is>
    </nc>
  </rcc>
  <rcc rId="1653" sId="3" quotePrefix="1">
    <nc r="B16" t="inlineStr">
      <is>
        <t>0109</t>
      </is>
    </nc>
  </rcc>
  <rcc rId="1654" sId="3" numFmtId="4">
    <nc r="C16">
      <v>94828.265499999994</v>
    </nc>
  </rcc>
  <rcc rId="1655" sId="3" numFmtId="4">
    <nc r="D16">
      <v>10789.31701341</v>
    </nc>
  </rcc>
  <rcc rId="1656" sId="3" numFmtId="4">
    <nc r="E16">
      <v>11.377743710191558</v>
    </nc>
  </rcc>
  <rcc rId="1657" sId="3" quotePrefix="1">
    <nc r="A17" t="inlineStr">
      <is>
        <t>Фундаментальные исследования</t>
      </is>
    </nc>
  </rcc>
  <rcc rId="1658" sId="3" quotePrefix="1">
    <nc r="B17" t="inlineStr">
      <is>
        <t>0110</t>
      </is>
    </nc>
  </rcc>
  <rcc rId="1659" sId="3" numFmtId="4">
    <nc r="C17">
      <v>231435.1348</v>
    </nc>
  </rcc>
  <rcc rId="1660" sId="3" numFmtId="4">
    <nc r="D17">
      <v>46559.960857699996</v>
    </nc>
  </rcc>
  <rcc rId="1661" sId="3" numFmtId="4">
    <nc r="E17">
      <v>20.117931055686881</v>
    </nc>
  </rcc>
  <rcc rId="1662" sId="3" quotePrefix="1">
    <nc r="A18" t="inlineStr">
      <is>
        <t>Резервные фонды</t>
      </is>
    </nc>
  </rcc>
  <rcc rId="1663" sId="3" quotePrefix="1">
    <nc r="B18" t="inlineStr">
      <is>
        <t>0111</t>
      </is>
    </nc>
  </rcc>
  <rcc rId="1664" sId="3" numFmtId="4">
    <nc r="C18">
      <v>377094.71039999998</v>
    </nc>
  </rcc>
  <rcc rId="1665" sId="3" numFmtId="4">
    <nc r="D18">
      <v>0</v>
    </nc>
  </rcc>
  <rcc rId="1666" sId="3" numFmtId="4">
    <nc r="E18">
      <v>0</v>
    </nc>
  </rcc>
  <rcc rId="1667" sId="3" quotePrefix="1">
    <nc r="A19" t="inlineStr">
      <is>
        <t>Прикладные научные исследования в области общегосударственных вопросов</t>
      </is>
    </nc>
  </rcc>
  <rcc rId="1668" sId="3" quotePrefix="1">
    <nc r="B19" t="inlineStr">
      <is>
        <t>0112</t>
      </is>
    </nc>
  </rcc>
  <rcc rId="1669" sId="3" numFmtId="4">
    <nc r="C19">
      <v>54891.734899999996</v>
    </nc>
  </rcc>
  <rcc rId="1670" sId="3" numFmtId="4">
    <nc r="D19">
      <v>11133.375550500001</v>
    </nc>
  </rcc>
  <rcc rId="1671" sId="3" numFmtId="4">
    <nc r="E19">
      <v>20.282426071579678</v>
    </nc>
  </rcc>
  <rcc rId="1672" sId="3" quotePrefix="1">
    <nc r="A20" t="inlineStr">
      <is>
        <t>Другие общегосударственные вопросы</t>
      </is>
    </nc>
  </rcc>
  <rcc rId="1673" sId="3" quotePrefix="1">
    <nc r="B20" t="inlineStr">
      <is>
        <t>0113</t>
      </is>
    </nc>
  </rcc>
  <rcc rId="1674" sId="3" numFmtId="4">
    <nc r="C20">
      <v>419144.71460000001</v>
    </nc>
  </rcc>
  <rcc rId="1675" sId="3" numFmtId="4">
    <nc r="D20">
      <v>20382.99878088</v>
    </nc>
  </rcc>
  <rcc rId="1676" sId="3" numFmtId="4">
    <nc r="E20">
      <v>4.862997926702235</v>
    </nc>
  </rcc>
  <rcc rId="1677" sId="3" quotePrefix="1">
    <nc r="A21" t="inlineStr">
      <is>
        <t>НАЦИОНАЛЬНАЯ ОБОРОНА</t>
      </is>
    </nc>
  </rcc>
  <rcc rId="1678" sId="3" quotePrefix="1">
    <nc r="B21" t="inlineStr">
      <is>
        <t>0200</t>
      </is>
    </nc>
  </rcc>
  <rcc rId="1679" sId="3" numFmtId="4">
    <nc r="C21">
      <v>3645680.0250999997</v>
    </nc>
  </rcc>
  <rcc rId="1680" sId="3" numFmtId="4">
    <nc r="D21">
      <v>603239.50253256003</v>
    </nc>
  </rcc>
  <rcc rId="1681" sId="3" numFmtId="4">
    <nc r="E21">
      <v>16.546693576488885</v>
    </nc>
  </rcc>
  <rcc rId="1682" sId="3" quotePrefix="1">
    <nc r="A22" t="inlineStr">
      <is>
        <t>Вооруженные Силы Российской Федерации</t>
      </is>
    </nc>
  </rcc>
  <rcc rId="1683" sId="3" quotePrefix="1">
    <nc r="B22" t="inlineStr">
      <is>
        <t>0201</t>
      </is>
    </nc>
  </rcc>
  <rcc rId="1684" sId="3" numFmtId="4">
    <nc r="C22">
      <v>2675491.0551</v>
    </nc>
  </rcc>
  <rcc rId="1685" sId="3" numFmtId="4">
    <nc r="D22">
      <v>495834.52968778997</v>
    </nc>
  </rcc>
  <rcc rId="1686" sId="3" numFmtId="4">
    <nc r="E22">
      <v>18.532468226445165</v>
    </nc>
  </rcc>
  <rcc rId="1687" sId="3" quotePrefix="1">
    <nc r="A23" t="inlineStr">
      <is>
        <t>Мобилизационная и вневойсковая подготовка</t>
      </is>
    </nc>
  </rcc>
  <rcc rId="1688" sId="3" quotePrefix="1">
    <nc r="B23" t="inlineStr">
      <is>
        <t>0203</t>
      </is>
    </nc>
  </rcc>
  <rcc rId="1689" sId="3" numFmtId="4">
    <nc r="C23">
      <v>16963</v>
    </nc>
  </rcc>
  <rcc rId="1690" sId="3" numFmtId="4">
    <nc r="D23">
      <v>2284.9153889099998</v>
    </nc>
  </rcc>
  <rcc rId="1691" sId="3" numFmtId="4">
    <nc r="E23">
      <v>13.469995807993868</v>
    </nc>
  </rcc>
  <rcc rId="1692" sId="3" quotePrefix="1">
    <nc r="A24" t="inlineStr">
      <is>
        <t>Мобилизационная подготовка экономики</t>
      </is>
    </nc>
  </rcc>
  <rcc rId="1693" sId="3" quotePrefix="1">
    <nc r="B24" t="inlineStr">
      <is>
        <t>0204</t>
      </is>
    </nc>
  </rcc>
  <rcc rId="1694" sId="3" numFmtId="4">
    <nc r="C24">
      <v>2920.6529</v>
    </nc>
  </rcc>
  <rcc rId="1695" sId="3" numFmtId="4">
    <nc r="D24">
      <v>101.58273152</v>
    </nc>
  </rcc>
  <rcc rId="1696" sId="3" numFmtId="4">
    <nc r="E24">
      <v>3.478082983431547</v>
    </nc>
  </rcc>
  <rcc rId="1697" sId="3" quotePrefix="1">
    <nc r="A25" t="inlineStr">
      <is>
        <t>Подготовка и участие в обеспечении коллективной безопасности и миротворческой деятельности</t>
      </is>
    </nc>
  </rcc>
  <rcc rId="1698" sId="3" quotePrefix="1">
    <nc r="B25" t="inlineStr">
      <is>
        <t>0205</t>
      </is>
    </nc>
  </rcc>
  <rcc rId="1699" sId="3" numFmtId="4">
    <nc r="C25">
      <v>3380.4964</v>
    </nc>
  </rcc>
  <rcc rId="1700" sId="3" numFmtId="4">
    <nc r="D25">
      <v>646.91791938999995</v>
    </nc>
  </rcc>
  <rcc rId="1701" sId="3" numFmtId="4">
    <nc r="E25">
      <v>19.136772912700039</v>
    </nc>
  </rcc>
  <rcc rId="1702" sId="3" quotePrefix="1">
    <nc r="A26" t="inlineStr">
      <is>
        <t>Ядерно-оружейный комплекс</t>
      </is>
    </nc>
  </rcc>
  <rcc rId="1703" sId="3" quotePrefix="1">
    <nc r="B26" t="inlineStr">
      <is>
        <t>0206</t>
      </is>
    </nc>
  </rcc>
  <rcc rId="1704" sId="3" numFmtId="4">
    <nc r="C26">
      <v>49765.713000000003</v>
    </nc>
  </rcc>
  <rcc rId="1705" sId="3" numFmtId="4">
    <nc r="D26">
      <v>11634.139271309999</v>
    </nc>
  </rcc>
  <rcc rId="1706" sId="3" numFmtId="4">
    <nc r="E26">
      <v>23.377820933279907</v>
    </nc>
  </rcc>
  <rcc rId="1707" sId="3" quotePrefix="1">
    <nc r="A27" t="inlineStr">
      <is>
        <t>Реализация международных обязательств в сфере военно-технического сотрудничества</t>
      </is>
    </nc>
  </rcc>
  <rcc rId="1708" sId="3" quotePrefix="1">
    <nc r="B27" t="inlineStr">
      <is>
        <t>0207</t>
      </is>
    </nc>
  </rcc>
  <rcc rId="1709" sId="3" numFmtId="4">
    <nc r="C27">
      <v>14831.346300000001</v>
    </nc>
  </rcc>
  <rcc rId="1710" sId="3" numFmtId="4">
    <nc r="D27">
      <v>977.77580076000004</v>
    </nc>
  </rcc>
  <rcc rId="1711" sId="3" numFmtId="4">
    <nc r="E27">
      <v>6.5926301023663649</v>
    </nc>
  </rcc>
  <rcc rId="1712" sId="3" quotePrefix="1">
    <nc r="A28" t="inlineStr">
      <is>
        <t>Прикладные научные исследования в области национальной обороны</t>
      </is>
    </nc>
  </rcc>
  <rcc rId="1713" sId="3" quotePrefix="1">
    <nc r="B28" t="inlineStr">
      <is>
        <t>0208</t>
      </is>
    </nc>
  </rcc>
  <rcc rId="1714" sId="3" numFmtId="4">
    <nc r="C28">
      <v>447679.19839999999</v>
    </nc>
  </rcc>
  <rcc rId="1715" sId="3" numFmtId="4">
    <nc r="D28">
      <v>60774.35712665</v>
    </nc>
  </rcc>
  <rcc rId="1716" sId="3" numFmtId="4">
    <nc r="E28">
      <v>13.575425738755969</v>
    </nc>
  </rcc>
  <rcc rId="1717" sId="3" quotePrefix="1">
    <nc r="A29" t="inlineStr">
      <is>
        <t>Другие вопросы в области национальной обороны</t>
      </is>
    </nc>
  </rcc>
  <rcc rId="1718" sId="3" quotePrefix="1">
    <nc r="B29" t="inlineStr">
      <is>
        <t>0209</t>
      </is>
    </nc>
  </rcc>
  <rcc rId="1719" sId="3" numFmtId="4">
    <nc r="C29">
      <v>434648.56300000002</v>
    </nc>
  </rcc>
  <rcc rId="1720" sId="3" numFmtId="4">
    <nc r="D29">
      <v>30985.284606229998</v>
    </nc>
  </rcc>
  <rcc rId="1721" sId="3" numFmtId="4">
    <nc r="E29">
      <v>7.1288133089329904</v>
    </nc>
  </rcc>
  <rcc rId="1722" sId="3" quotePrefix="1">
    <nc r="A30" t="inlineStr">
      <is>
        <t>НАЦИОНАЛЬНАЯ БЕЗОПАСНОСТЬ И ПРАВООХРАНИТЕЛЬНАЯ ДЕЯТЕЛЬНОСТЬ</t>
      </is>
    </nc>
  </rcc>
  <rcc rId="1723" sId="3" quotePrefix="1">
    <nc r="B30" t="inlineStr">
      <is>
        <t>0300</t>
      </is>
    </nc>
  </rcc>
  <rcc rId="1724" sId="3" numFmtId="4">
    <nc r="C30">
      <v>2734117.9604000002</v>
    </nc>
  </rcc>
  <rcc rId="1725" sId="3" numFmtId="4">
    <nc r="D30">
      <v>320681.48665339005</v>
    </nc>
  </rcc>
  <rcc rId="1726" sId="3" numFmtId="4">
    <nc r="E30">
      <v>11.728882634108242</v>
    </nc>
  </rcc>
  <rcc rId="1727" sId="3" quotePrefix="1">
    <nc r="A31" t="inlineStr">
      <is>
        <t>Органы прокуратуры и следствия</t>
      </is>
    </nc>
  </rcc>
  <rcc rId="1728" sId="3" quotePrefix="1">
    <nc r="B31" t="inlineStr">
      <is>
        <t>0301</t>
      </is>
    </nc>
  </rcc>
  <rcc rId="1729" sId="3" numFmtId="4">
    <nc r="C31">
      <v>142413.34980000003</v>
    </nc>
  </rcc>
  <rcc rId="1730" sId="3" numFmtId="4">
    <nc r="D31">
      <v>17101.67546871</v>
    </nc>
  </rcc>
  <rcc rId="1731" sId="3" numFmtId="4">
    <nc r="E31">
      <v>12.008477781561176</v>
    </nc>
  </rcc>
  <rcc rId="1732" sId="3" quotePrefix="1">
    <nc r="A32" t="inlineStr">
      <is>
        <t>Органы внутренних дел</t>
      </is>
    </nc>
  </rcc>
  <rcc rId="1733" sId="3" quotePrefix="1">
    <nc r="B32" t="inlineStr">
      <is>
        <t>0302</t>
      </is>
    </nc>
  </rcc>
  <rcc rId="1734" sId="3" numFmtId="4">
    <nc r="C32">
      <v>780257.73899999994</v>
    </nc>
  </rcc>
  <rcc rId="1735" sId="3" numFmtId="4">
    <nc r="D32">
      <v>106961.77868202</v>
    </nc>
  </rcc>
  <rcc rId="1736" sId="3" numFmtId="4">
    <nc r="E32">
      <v>13.708518779846413</v>
    </nc>
  </rcc>
  <rcc rId="1737" sId="3" quotePrefix="1">
    <nc r="A33" t="inlineStr">
      <is>
        <t>Войска национальной гвардии Российской Федерации</t>
      </is>
    </nc>
  </rcc>
  <rcc rId="1738" sId="3" quotePrefix="1">
    <nc r="B33" t="inlineStr">
      <is>
        <t>0303</t>
      </is>
    </nc>
  </rcc>
  <rcc rId="1739" sId="3" numFmtId="4">
    <nc r="C33">
      <v>291026.8897</v>
    </nc>
  </rcc>
  <rcc rId="1740" sId="3" numFmtId="4">
    <nc r="D33">
      <v>37035.305402650003</v>
    </nc>
  </rcc>
  <rcc rId="1741" sId="3" numFmtId="4">
    <nc r="E33">
      <v>12.725733158481404</v>
    </nc>
  </rcc>
  <rcc rId="1742" sId="3" quotePrefix="1">
    <nc r="A34" t="inlineStr">
      <is>
        <t>Органы юстиции</t>
      </is>
    </nc>
  </rcc>
  <rcc rId="1743" sId="3" quotePrefix="1">
    <nc r="B34" t="inlineStr">
      <is>
        <t>0304</t>
      </is>
    </nc>
  </rcc>
  <rcc rId="1744" sId="3" numFmtId="4">
    <nc r="C34">
      <v>77004.82220000001</v>
    </nc>
  </rcc>
  <rcc rId="1745" sId="3" numFmtId="4">
    <nc r="D34">
      <v>9812.6303826799995</v>
    </nc>
  </rcc>
  <rcc rId="1746" sId="3" numFmtId="4">
    <nc r="E34">
      <v>12.742877786529061</v>
    </nc>
  </rcc>
  <rcc rId="1747" sId="3" quotePrefix="1">
    <nc r="A35" t="inlineStr">
      <is>
        <t>Система исполнения наказаний</t>
      </is>
    </nc>
  </rcc>
  <rcc rId="1748" sId="3" quotePrefix="1">
    <nc r="B35" t="inlineStr">
      <is>
        <t>0305</t>
      </is>
    </nc>
  </rcc>
  <rcc rId="1749" sId="3" numFmtId="4">
    <nc r="C35">
      <v>214899.5612</v>
    </nc>
  </rcc>
  <rcc rId="1750" sId="3" numFmtId="4">
    <nc r="D35">
      <v>31339.65087143</v>
    </nc>
  </rcc>
  <rcc rId="1751" sId="3" numFmtId="4">
    <nc r="E35">
      <v>14.583394538559904</v>
    </nc>
  </rcc>
  <rcc rId="1752" sId="3" quotePrefix="1">
    <nc r="A36" t="inlineStr">
      <is>
        <t>Органы безопасности</t>
      </is>
    </nc>
  </rcc>
  <rcc rId="1753" sId="3" quotePrefix="1">
    <nc r="B36" t="inlineStr">
      <is>
        <t>0306</t>
      </is>
    </nc>
  </rcc>
  <rcc rId="1754" sId="3" numFmtId="4">
    <nc r="C36">
      <v>435801.97149999999</v>
    </nc>
  </rcc>
  <rcc rId="1755" sId="3" numFmtId="4">
    <nc r="D36">
      <v>49573.502931980001</v>
    </nc>
  </rcc>
  <rcc rId="1756" sId="3" numFmtId="4">
    <nc r="E36">
      <v>11.375236041579036</v>
    </nc>
  </rcc>
  <rcc rId="1757" sId="3" quotePrefix="1">
    <nc r="A37" t="inlineStr">
      <is>
        <t>Органы пограничной службы</t>
      </is>
    </nc>
  </rcc>
  <rcc rId="1758" sId="3" quotePrefix="1">
    <nc r="B37" t="inlineStr">
      <is>
        <t>0307</t>
      </is>
    </nc>
  </rcc>
  <rcc rId="1759" sId="3" numFmtId="4">
    <nc r="C37">
      <v>166420.32459999999</v>
    </nc>
  </rcc>
  <rcc rId="1760" sId="3" numFmtId="4">
    <nc r="D37">
      <v>27755.461128409999</v>
    </nc>
  </rcc>
  <rcc rId="1761" sId="3" numFmtId="4">
    <nc r="E37">
      <v>16.677927527855573</v>
    </nc>
  </rcc>
  <rcc rId="1762" sId="3" quotePrefix="1">
    <nc r="A38" t="inlineStr">
      <is>
        <t>Гражданская оборона</t>
      </is>
    </nc>
  </rcc>
  <rcc rId="1763" sId="3" quotePrefix="1">
    <nc r="B38" t="inlineStr">
      <is>
        <t>0309</t>
      </is>
    </nc>
  </rcc>
  <rcc rId="1764" sId="3" numFmtId="4">
    <nc r="C38">
      <v>45976.770600000003</v>
    </nc>
  </rcc>
  <rcc rId="1765" sId="3" numFmtId="4">
    <nc r="D38">
      <v>13538.40014324</v>
    </nc>
  </rcc>
  <rcc rId="1766" sId="3" numFmtId="4">
    <nc r="E38">
      <v>29.446174593306473</v>
    </nc>
  </rcc>
  <rcc rId="1767" sId="3" quotePrefix="1">
    <nc r="A39" t="inlineStr">
      <is>
        <t>Защита населения и территории от чрезвычайных ситуаций природного и техногенного характера, пожарная безопасность</t>
      </is>
    </nc>
  </rcc>
  <rcc rId="1768" sId="3" quotePrefix="1">
    <nc r="B39" t="inlineStr">
      <is>
        <t>0310</t>
      </is>
    </nc>
  </rcc>
  <rcc rId="1769" sId="3" numFmtId="4">
    <nc r="C39">
      <v>178562.88099999999</v>
    </nc>
  </rcc>
  <rcc rId="1770" sId="3" numFmtId="4">
    <nc r="D39">
      <v>22113.921744849999</v>
    </nc>
  </rcc>
  <rcc rId="1771" sId="3" numFmtId="4">
    <nc r="E39">
      <v>12.384388973232348</v>
    </nc>
  </rcc>
  <rcc rId="1772" sId="3" quotePrefix="1">
    <nc r="A40" t="inlineStr">
      <is>
        <t>Миграционная политика</t>
      </is>
    </nc>
  </rcc>
  <rcc rId="1773" sId="3" quotePrefix="1">
    <nc r="B40" t="inlineStr">
      <is>
        <t>0311</t>
      </is>
    </nc>
  </rcc>
  <rcc rId="1774" sId="3" numFmtId="4">
    <nc r="C40">
      <v>2835.9852999999998</v>
    </nc>
  </rcc>
  <rcc rId="1775" sId="3" numFmtId="4">
    <nc r="D40">
      <v>234.96409763</v>
    </nc>
  </rcc>
  <rcc rId="1776" sId="3" numFmtId="4">
    <nc r="E40">
      <v>8.2850957524356694</v>
    </nc>
  </rcc>
  <rcc rId="1777" sId="3" quotePrefix="1">
    <nc r="A41" t="inlineStr">
      <is>
        <t>Прикладные научные исследования в области национальной безопасности и правоохранительной деятельности</t>
      </is>
    </nc>
  </rcc>
  <rcc rId="1778" sId="3" quotePrefix="1">
    <nc r="B41" t="inlineStr">
      <is>
        <t>0313</t>
      </is>
    </nc>
  </rcc>
  <rcc rId="1779" sId="3" numFmtId="4">
    <nc r="C41">
      <v>36254.626100000001</v>
    </nc>
  </rcc>
  <rcc rId="1780" sId="3" numFmtId="4">
    <nc r="D41">
      <v>2275.3316054400002</v>
    </nc>
  </rcc>
  <rcc rId="1781" sId="3" numFmtId="4">
    <nc r="E41">
      <v>6.2759759241869553</v>
    </nc>
  </rcc>
  <rcc rId="1782" sId="3" quotePrefix="1">
    <nc r="A42" t="inlineStr">
      <is>
        <t>Другие вопросы в области национальной безопасности и правоохранительной деятельности</t>
      </is>
    </nc>
  </rcc>
  <rcc rId="1783" sId="3" quotePrefix="1">
    <nc r="B42" t="inlineStr">
      <is>
        <t>0314</t>
      </is>
    </nc>
  </rcc>
  <rcc rId="1784" sId="3" numFmtId="4">
    <nc r="C42">
      <v>362663.03939999995</v>
    </nc>
  </rcc>
  <rcc rId="1785" sId="3" numFmtId="4">
    <nc r="D42">
      <v>2938.8641943499997</v>
    </nc>
  </rcc>
  <rcc rId="1786" sId="3" numFmtId="4">
    <nc r="E42">
      <v>0.81035668790846194</v>
    </nc>
  </rcc>
  <rcc rId="1787" sId="3" quotePrefix="1">
    <nc r="A43" t="inlineStr">
      <is>
        <t>НАЦИОНАЛЬНАЯ ЭКОНОМИКА</t>
      </is>
    </nc>
  </rcc>
  <rcc rId="1788" sId="3" quotePrefix="1">
    <nc r="B43" t="inlineStr">
      <is>
        <t>0400</t>
      </is>
    </nc>
  </rcc>
  <rcc rId="1789" sId="3" numFmtId="4">
    <nc r="C43">
      <v>3397819.5053000003</v>
    </nc>
  </rcc>
  <rcc rId="1790" sId="3" numFmtId="4">
    <nc r="D43">
      <v>302623.54705633002</v>
    </nc>
  </rcc>
  <rcc rId="1791" sId="3" numFmtId="4">
    <nc r="E43">
      <v>8.9064044333223276</v>
    </nc>
  </rcc>
  <rcc rId="1792" sId="3" quotePrefix="1">
    <nc r="A44" t="inlineStr">
      <is>
        <t>Общеэкономические вопросы</t>
      </is>
    </nc>
  </rcc>
  <rcc rId="1793" sId="3" quotePrefix="1">
    <nc r="B44" t="inlineStr">
      <is>
        <t>0401</t>
      </is>
    </nc>
  </rcc>
  <rcc rId="1794" sId="3" numFmtId="4">
    <nc r="C44">
      <v>33451.469799999999</v>
    </nc>
  </rcc>
  <rcc rId="1795" sId="3" numFmtId="4">
    <nc r="D44">
      <v>2066.3807910400001</v>
    </nc>
  </rcc>
  <rcc rId="1796" sId="3" numFmtId="4">
    <nc r="E44">
      <v>6.1772496198059441</v>
    </nc>
  </rcc>
  <rcc rId="1797" sId="3" quotePrefix="1">
    <nc r="A45" t="inlineStr">
      <is>
        <t>Топливно-энергетический комплекс</t>
      </is>
    </nc>
  </rcc>
  <rcc rId="1798" sId="3" quotePrefix="1">
    <nc r="B45" t="inlineStr">
      <is>
        <t>0402</t>
      </is>
    </nc>
  </rcc>
  <rcc rId="1799" sId="3" numFmtId="4">
    <nc r="C45">
      <v>22384.952000000001</v>
    </nc>
  </rcc>
  <rcc rId="1800" sId="3" numFmtId="4">
    <nc r="D45">
      <v>236.38625218000001</v>
    </nc>
  </rcc>
  <rcc rId="1801" sId="3" numFmtId="4">
    <nc r="E45">
      <v>1.0560051778534081</v>
    </nc>
  </rcc>
  <rcc rId="1802" sId="3" quotePrefix="1">
    <nc r="A46" t="inlineStr">
      <is>
        <t>Исследование и использование космического пространства</t>
      </is>
    </nc>
  </rcc>
  <rcc rId="1803" sId="3" quotePrefix="1">
    <nc r="B46" t="inlineStr">
      <is>
        <t>0403</t>
      </is>
    </nc>
  </rcc>
  <rcc rId="1804" sId="3" numFmtId="4">
    <nc r="C46">
      <v>102692.66679999999</v>
    </nc>
  </rcc>
  <rcc rId="1805" sId="3" numFmtId="4">
    <nc r="D46">
      <v>11096.934645899999</v>
    </nc>
  </rcc>
  <rcc rId="1806" sId="3" numFmtId="4">
    <nc r="E46">
      <v>10.805965987339613</v>
    </nc>
  </rcc>
  <rcc rId="1807" sId="3" quotePrefix="1">
    <nc r="A47" t="inlineStr">
      <is>
        <t>Воспроизводство минерально-сырьевой базы</t>
      </is>
    </nc>
  </rcc>
  <rcc rId="1808" sId="3" quotePrefix="1">
    <nc r="B47" t="inlineStr">
      <is>
        <t>0404</t>
      </is>
    </nc>
  </rcc>
  <rcc rId="1809" sId="3" numFmtId="4">
    <nc r="C47">
      <v>37986.290200000003</v>
    </nc>
  </rcc>
  <rcc rId="1810" sId="3" numFmtId="4">
    <nc r="D47">
      <v>7146.7845664799997</v>
    </nc>
  </rcc>
  <rcc rId="1811" sId="3" numFmtId="4">
    <nc r="E47">
      <v>18.814115642385101</v>
    </nc>
  </rcc>
  <rcc rId="1812" sId="3" quotePrefix="1">
    <nc r="A48" t="inlineStr">
      <is>
        <t>Сельское хозяйство и рыболовство</t>
      </is>
    </nc>
  </rcc>
  <rcc rId="1813" sId="3" quotePrefix="1">
    <nc r="B48" t="inlineStr">
      <is>
        <t>0405</t>
      </is>
    </nc>
  </rcc>
  <rcc rId="1814" sId="3" numFmtId="4">
    <nc r="C48">
      <v>334491.76289999997</v>
    </nc>
  </rcc>
  <rcc rId="1815" sId="3" numFmtId="4">
    <nc r="D48">
      <v>40527.773176260001</v>
    </nc>
  </rcc>
  <rcc rId="1816" sId="3" numFmtId="4">
    <nc r="E48">
      <v>12.116224574527484</v>
    </nc>
  </rcc>
  <rcc rId="1817" sId="3" quotePrefix="1">
    <nc r="A49" t="inlineStr">
      <is>
        <t>Водное хозяйство</t>
      </is>
    </nc>
  </rcc>
  <rcc rId="1818" sId="3" quotePrefix="1">
    <nc r="B49" t="inlineStr">
      <is>
        <t>0406</t>
      </is>
    </nc>
  </rcc>
  <rcc rId="1819" sId="3" numFmtId="4">
    <nc r="C49">
      <v>31489.7997</v>
    </nc>
  </rcc>
  <rcc rId="1820" sId="3" numFmtId="4">
    <nc r="D49">
      <v>1716.51587453</v>
    </nc>
  </rcc>
  <rcc rId="1821" sId="3" numFmtId="4">
    <nc r="E49">
      <v>5.4510218892564124</v>
    </nc>
  </rcc>
  <rcc rId="1822" sId="3" quotePrefix="1">
    <nc r="A50" t="inlineStr">
      <is>
        <t>Лесное хозяйство</t>
      </is>
    </nc>
  </rcc>
  <rcc rId="1823" sId="3" quotePrefix="1">
    <nc r="B50" t="inlineStr">
      <is>
        <t>0407</t>
      </is>
    </nc>
  </rcc>
  <rcc rId="1824" sId="3" numFmtId="4">
    <nc r="C50">
      <v>54122.077600000004</v>
    </nc>
  </rcc>
  <rcc rId="1825" sId="3" numFmtId="4">
    <nc r="D50">
      <v>6447.8729095500003</v>
    </nc>
  </rcc>
  <rcc rId="1826" sId="3" numFmtId="4">
    <nc r="E50">
      <v>11.913572419012237</v>
    </nc>
  </rcc>
  <rcc rId="1827" sId="3" quotePrefix="1">
    <nc r="A51" t="inlineStr">
      <is>
        <t>Транспорт</t>
      </is>
    </nc>
  </rcc>
  <rcc rId="1828" sId="3" quotePrefix="1">
    <nc r="B51" t="inlineStr">
      <is>
        <t>0408</t>
      </is>
    </nc>
  </rcc>
  <rcc rId="1829" sId="3" numFmtId="4">
    <nc r="C51">
      <v>352433.16950000002</v>
    </nc>
  </rcc>
  <rcc rId="1830" sId="3" numFmtId="4">
    <nc r="D51">
      <v>28381.315544910001</v>
    </nc>
  </rcc>
  <rcc rId="1831" sId="3" numFmtId="4">
    <nc r="E51">
      <v>8.052963795994236</v>
    </nc>
  </rcc>
  <rcc rId="1832" sId="3" quotePrefix="1">
    <nc r="A52" t="inlineStr">
      <is>
        <t>Дорожное хозяйство (дорожные фонды)</t>
      </is>
    </nc>
  </rcc>
  <rcc rId="1833" sId="3" quotePrefix="1">
    <nc r="B52" t="inlineStr">
      <is>
        <t>0409</t>
      </is>
    </nc>
  </rcc>
  <rcc rId="1834" sId="3" numFmtId="4">
    <nc r="C52">
      <v>1051310.1022999999</v>
    </nc>
  </rcc>
  <rcc rId="1835" sId="3" numFmtId="4">
    <nc r="D52">
      <v>106445.41358713001</v>
    </nc>
  </rcc>
  <rcc rId="1836" sId="3" numFmtId="4">
    <nc r="E52">
      <v>10.125025276010803</v>
    </nc>
  </rcc>
  <rcc rId="1837" sId="3" quotePrefix="1">
    <nc r="A53" t="inlineStr">
      <is>
        <t>Связь и информатика</t>
      </is>
    </nc>
  </rcc>
  <rcc rId="1838" sId="3" quotePrefix="1">
    <nc r="B53" t="inlineStr">
      <is>
        <t>0410</t>
      </is>
    </nc>
  </rcc>
  <rcc rId="1839" sId="3" numFmtId="4">
    <nc r="C53">
      <v>142433.7794</v>
    </nc>
  </rcc>
  <rcc rId="1840" sId="3" numFmtId="4">
    <nc r="D53">
      <v>13335.082264030001</v>
    </nc>
  </rcc>
  <rcc rId="1841" sId="3" numFmtId="4">
    <nc r="E53">
      <v>9.362303184120945</v>
    </nc>
  </rcc>
  <rcc rId="1842" sId="3" quotePrefix="1">
    <nc r="A54" t="inlineStr">
      <is>
        <t>Прикладные научные исследования в области национальной экономики</t>
      </is>
    </nc>
  </rcc>
  <rcc rId="1843" sId="3" quotePrefix="1">
    <nc r="B54" t="inlineStr">
      <is>
        <t>0411</t>
      </is>
    </nc>
  </rcc>
  <rcc rId="1844" sId="3" numFmtId="4">
    <nc r="C54">
      <v>235277.58319999999</v>
    </nc>
  </rcc>
  <rcc rId="1845" sId="3" numFmtId="4">
    <nc r="D54">
      <v>31187.550344669999</v>
    </nc>
  </rcc>
  <rcc rId="1846" sId="3" numFmtId="4">
    <nc r="E54">
      <v>13.255640388892772</v>
    </nc>
  </rcc>
  <rcc rId="1847" sId="3" quotePrefix="1">
    <nc r="A55" t="inlineStr">
      <is>
        <t>Другие вопросы в области национальной экономики</t>
      </is>
    </nc>
  </rcc>
  <rcc rId="1848" sId="3" quotePrefix="1">
    <nc r="B55" t="inlineStr">
      <is>
        <t>0412</t>
      </is>
    </nc>
  </rcc>
  <rcc rId="1849" sId="3" numFmtId="4">
    <nc r="C55">
      <v>999745.85190000001</v>
    </nc>
  </rcc>
  <rcc rId="1850" sId="3" numFmtId="4">
    <nc r="D55">
      <v>54035.537099649999</v>
    </nc>
  </rcc>
  <rcc rId="1851" sId="3" numFmtId="4">
    <nc r="E55">
      <v>5.4049273619846865</v>
    </nc>
  </rcc>
  <rcc rId="1852" sId="3" quotePrefix="1">
    <nc r="A56" t="inlineStr">
      <is>
        <t>ЖИЛИЩНО-КОММУНАЛЬНОЕ ХОЗЯЙСТВО</t>
      </is>
    </nc>
  </rcc>
  <rcc rId="1853" sId="3" quotePrefix="1">
    <nc r="B56" t="inlineStr">
      <is>
        <t>0500</t>
      </is>
    </nc>
  </rcc>
  <rcc rId="1854" sId="3" numFmtId="4">
    <nc r="C56">
      <v>465660.37349999999</v>
    </nc>
  </rcc>
  <rcc rId="1855" sId="3" numFmtId="4">
    <nc r="D56">
      <v>181609.62170783</v>
    </nc>
  </rcc>
  <rcc rId="1856" sId="3" numFmtId="4">
    <nc r="E56">
      <v>39.000445827677879</v>
    </nc>
  </rcc>
  <rcc rId="1857" sId="3" quotePrefix="1">
    <nc r="A57" t="inlineStr">
      <is>
        <t>Жилищное хозяйство</t>
      </is>
    </nc>
  </rcc>
  <rcc rId="1858" sId="3" quotePrefix="1">
    <nc r="B57" t="inlineStr">
      <is>
        <t>0501</t>
      </is>
    </nc>
  </rcc>
  <rcc rId="1859" sId="3" numFmtId="4">
    <nc r="C57">
      <v>55793.740600000005</v>
    </nc>
  </rcc>
  <rcc rId="1860" sId="3" numFmtId="4">
    <nc r="D57">
      <v>29061.197314779998</v>
    </nc>
  </rcc>
  <rcc rId="1861" sId="3" numFmtId="4">
    <nc r="E57">
      <v>52.086841646139767</v>
    </nc>
  </rcc>
  <rcc rId="1862" sId="3" quotePrefix="1">
    <nc r="A58" t="inlineStr">
      <is>
        <t>Коммунальное хозяйство</t>
      </is>
    </nc>
  </rcc>
  <rcc rId="1863" sId="3" quotePrefix="1">
    <nc r="B58" t="inlineStr">
      <is>
        <t>0502</t>
      </is>
    </nc>
  </rcc>
  <rcc rId="1864" sId="3" numFmtId="4">
    <nc r="C58">
      <v>68654.794800000003</v>
    </nc>
  </rcc>
  <rcc rId="1865" sId="3" numFmtId="4">
    <nc r="D58">
      <v>18525.362459689997</v>
    </nc>
  </rcc>
  <rcc rId="1866" sId="3" numFmtId="4">
    <nc r="E58">
      <v>26.983348378881171</v>
    </nc>
  </rcc>
  <rcc rId="1867" sId="3" quotePrefix="1">
    <nc r="A59" t="inlineStr">
      <is>
        <t>Благоустройство</t>
      </is>
    </nc>
  </rcc>
  <rcc rId="1868" sId="3" quotePrefix="1">
    <nc r="B59" t="inlineStr">
      <is>
        <t>0503</t>
      </is>
    </nc>
  </rcc>
  <rcc rId="1869" sId="3" numFmtId="4">
    <nc r="C59">
      <v>80512.385399999999</v>
    </nc>
  </rcc>
  <rcc rId="1870" sId="3" numFmtId="4">
    <nc r="D59">
      <v>16216.691297430001</v>
    </nc>
  </rcc>
  <rcc rId="1871" sId="3" numFmtId="4">
    <nc r="E59">
      <v>20.141859189567622</v>
    </nc>
  </rcc>
  <rcc rId="1872" sId="3" quotePrefix="1">
    <nc r="A60" t="inlineStr">
      <is>
        <t>Прикладные научные исследования в области жилищно-коммунального хозяйства</t>
      </is>
    </nc>
  </rcc>
  <rcc rId="1873" sId="3" quotePrefix="1">
    <nc r="B60" t="inlineStr">
      <is>
        <t>0504</t>
      </is>
    </nc>
  </rcc>
  <rcc rId="1874" sId="3" numFmtId="4">
    <nc r="C60">
      <v>539.85850000000005</v>
    </nc>
  </rcc>
  <rcc rId="1875" sId="3" numFmtId="4">
    <nc r="D60">
      <v>134.96492499999999</v>
    </nc>
  </rcc>
  <rcc rId="1876" sId="3" numFmtId="4">
    <nc r="E60">
      <v>25.000055570116981</v>
    </nc>
  </rcc>
  <rcc rId="1877" sId="3" quotePrefix="1">
    <nc r="A61" t="inlineStr">
      <is>
        <t>Другие вопросы в области жилищно-коммунального хозяйства</t>
      </is>
    </nc>
  </rcc>
  <rcc rId="1878" sId="3" quotePrefix="1">
    <nc r="B61" t="inlineStr">
      <is>
        <t>0505</t>
      </is>
    </nc>
  </rcc>
  <rcc rId="1879" sId="3" numFmtId="4">
    <nc r="C61">
      <v>260159.59419999999</v>
    </nc>
  </rcc>
  <rcc rId="1880" sId="3" numFmtId="4">
    <nc r="D61">
      <v>117671.40571093</v>
    </nc>
  </rcc>
  <rcc rId="1881" sId="3" numFmtId="4">
    <nc r="E61">
      <v>45.230469425036489</v>
    </nc>
  </rcc>
  <rcc rId="1882" sId="3" quotePrefix="1">
    <nc r="A62" t="inlineStr">
      <is>
        <t>ОХРАНА ОКРУЖАЮЩЕЙ СРЕДЫ</t>
      </is>
    </nc>
  </rcc>
  <rcc rId="1883" sId="3" quotePrefix="1">
    <nc r="B62" t="inlineStr">
      <is>
        <t>0600</t>
      </is>
    </nc>
  </rcc>
  <rcc rId="1884" sId="3" numFmtId="4">
    <nc r="C62">
      <v>483019.22089999996</v>
    </nc>
  </rcc>
  <rcc rId="1885" sId="3" numFmtId="4">
    <nc r="D62">
      <v>77996.935141520007</v>
    </nc>
  </rcc>
  <rcc rId="1886" sId="3" numFmtId="4">
    <nc r="E62">
      <v>16.147791178204027</v>
    </nc>
  </rcc>
  <rcc rId="1887" sId="3" quotePrefix="1">
    <nc r="A63" t="inlineStr">
      <is>
        <t>Сбор, удаление отходов и очистка сточных вод</t>
      </is>
    </nc>
  </rcc>
  <rcc rId="1888" sId="3" quotePrefix="1">
    <nc r="B63" t="inlineStr">
      <is>
        <t>0602</t>
      </is>
    </nc>
  </rcc>
  <rcc rId="1889" sId="3" numFmtId="4">
    <nc r="C63">
      <v>19471.8472</v>
    </nc>
  </rcc>
  <rcc rId="1890" sId="3" numFmtId="4">
    <nc r="D63">
      <v>383.12935901999998</v>
    </nc>
  </rcc>
  <rcc rId="1891" sId="3" numFmtId="4">
    <nc r="E63">
      <v>1.9676066429896797</v>
    </nc>
  </rcc>
  <rcc rId="1892" sId="3" quotePrefix="1">
    <nc r="A64" t="inlineStr">
      <is>
        <t>Охрана объектов растительного и животного мира и среды их обитания</t>
      </is>
    </nc>
  </rcc>
  <rcc rId="1893" sId="3" quotePrefix="1">
    <nc r="B64" t="inlineStr">
      <is>
        <t>0603</t>
      </is>
    </nc>
  </rcc>
  <rcc rId="1894" sId="3" numFmtId="4">
    <nc r="C64">
      <v>15120.6901</v>
    </nc>
  </rcc>
  <rcc rId="1895" sId="3" numFmtId="4">
    <nc r="D64">
      <v>3424.4290413400004</v>
    </nc>
  </rcc>
  <rcc rId="1896" sId="3" numFmtId="4">
    <nc r="E64">
      <v>22.64730656268129</v>
    </nc>
  </rcc>
  <rcc rId="1897" sId="3" quotePrefix="1">
    <nc r="A65" t="inlineStr">
      <is>
        <t>Прикладные научные исследования в области охраны окружающей среды</t>
      </is>
    </nc>
  </rcc>
  <rcc rId="1898" sId="3" quotePrefix="1">
    <nc r="B65" t="inlineStr">
      <is>
        <t>0604</t>
      </is>
    </nc>
  </rcc>
  <rcc rId="1899" sId="3" numFmtId="4">
    <nc r="C65">
      <v>991.3605</v>
    </nc>
  </rcc>
  <rcc rId="1900" sId="3" numFmtId="4">
    <nc r="D65">
      <v>185.982328</v>
    </nc>
  </rcc>
  <rcc rId="1901" sId="3" numFmtId="4">
    <nc r="E65">
      <v>18.760312520016683</v>
    </nc>
  </rcc>
  <rcc rId="1902" sId="3" quotePrefix="1">
    <nc r="A66" t="inlineStr">
      <is>
        <t>Другие вопросы в области охраны окружающей среды</t>
      </is>
    </nc>
  </rcc>
  <rcc rId="1903" sId="3" quotePrefix="1">
    <nc r="B66" t="inlineStr">
      <is>
        <t>0605</t>
      </is>
    </nc>
  </rcc>
  <rcc rId="1904" sId="3" numFmtId="4">
    <nc r="C66">
      <v>447435.32310000004</v>
    </nc>
  </rcc>
  <rcc rId="1905" sId="3" numFmtId="4">
    <nc r="D66">
      <v>74003.39441316</v>
    </nc>
  </rcc>
  <rcc rId="1906" sId="3" numFmtId="4">
    <nc r="E66">
      <v>16.539461815494736</v>
    </nc>
  </rcc>
  <rcc rId="1907" sId="3" quotePrefix="1">
    <nc r="A67" t="inlineStr">
      <is>
        <t>ОБРАЗОВАНИЕ</t>
      </is>
    </nc>
  </rcc>
  <rcc rId="1908" sId="3" quotePrefix="1">
    <nc r="B67" t="inlineStr">
      <is>
        <t>0700</t>
      </is>
    </nc>
  </rcc>
  <rcc rId="1909" sId="3" numFmtId="4">
    <nc r="C67">
      <v>1269189.0627000001</v>
    </nc>
  </rcc>
  <rcc rId="1910" sId="3" numFmtId="4">
    <nc r="D67">
      <v>202561.08623104001</v>
    </nc>
  </rcc>
  <rcc rId="1911" sId="3" numFmtId="4">
    <nc r="E67">
      <v>15.959882745926219</v>
    </nc>
  </rcc>
  <rcc rId="1912" sId="3" quotePrefix="1">
    <nc r="A68" t="inlineStr">
      <is>
        <t>Дошкольное образование</t>
      </is>
    </nc>
  </rcc>
  <rcc rId="1913" sId="3" quotePrefix="1">
    <nc r="B68" t="inlineStr">
      <is>
        <t>0701</t>
      </is>
    </nc>
  </rcc>
  <rcc rId="1914" sId="3" numFmtId="4">
    <nc r="C68">
      <v>16904.058000000001</v>
    </nc>
  </rcc>
  <rcc rId="1915" sId="3" numFmtId="4">
    <nc r="D68">
      <v>779.20086669000011</v>
    </nc>
  </rcc>
  <rcc rId="1916" sId="3" numFmtId="4">
    <nc r="E68">
      <v>4.6095491786055165</v>
    </nc>
  </rcc>
  <rcc rId="1917" sId="3" quotePrefix="1">
    <nc r="A69" t="inlineStr">
      <is>
        <t>Общее образование</t>
      </is>
    </nc>
  </rcc>
  <rcc rId="1918" sId="3" quotePrefix="1">
    <nc r="B69" t="inlineStr">
      <is>
        <t>0702</t>
      </is>
    </nc>
  </rcc>
  <rcc rId="1919" sId="3" numFmtId="4">
    <nc r="C69">
      <v>340598.82189999998</v>
    </nc>
  </rcc>
  <rcc rId="1920" sId="3" numFmtId="4">
    <nc r="D69">
      <v>21462.029715929999</v>
    </nc>
  </rcc>
  <rcc rId="1921" sId="3" numFmtId="4">
    <nc r="E69">
      <v>6.3012636380261071</v>
    </nc>
  </rcc>
  <rcc rId="1922" sId="3" quotePrefix="1">
    <nc r="A70" t="inlineStr">
      <is>
        <t>Дополнительное образование детей</t>
      </is>
    </nc>
  </rcc>
  <rcc rId="1923" sId="3" quotePrefix="1">
    <nc r="B70" t="inlineStr">
      <is>
        <t>0703</t>
      </is>
    </nc>
  </rcc>
  <rcc rId="1924" sId="3" numFmtId="4">
    <nc r="C70">
      <v>24821.452600000001</v>
    </nc>
  </rcc>
  <rcc rId="1925" sId="3" numFmtId="4">
    <nc r="D70">
      <v>1661.6424300000001</v>
    </nc>
  </rcc>
  <rcc rId="1926" sId="3" numFmtId="4">
    <nc r="E70">
      <v>6.694380287799917</v>
    </nc>
  </rcc>
  <rcc rId="1927" sId="3" quotePrefix="1">
    <nc r="A71" t="inlineStr">
      <is>
        <t>Среднее профессиональное образование</t>
      </is>
    </nc>
  </rcc>
  <rcc rId="1928" sId="3" quotePrefix="1">
    <nc r="B71" t="inlineStr">
      <is>
        <t>0704</t>
      </is>
    </nc>
  </rcc>
  <rcc rId="1929" sId="3" numFmtId="4">
    <nc r="C71">
      <v>62509.089200000002</v>
    </nc>
  </rcc>
  <rcc rId="1930" sId="3" numFmtId="4">
    <nc r="D71">
      <v>10048.770847290001</v>
    </nc>
  </rcc>
  <rcc rId="1931" sId="3" numFmtId="4">
    <nc r="E71">
      <v>16.075695512277598</v>
    </nc>
  </rcc>
  <rcc rId="1932" sId="3" quotePrefix="1">
    <nc r="A72" t="inlineStr">
      <is>
        <t>Профессиональная подготовка, переподготовка и повышение квалификации</t>
      </is>
    </nc>
  </rcc>
  <rcc rId="1933" sId="3" quotePrefix="1">
    <nc r="B72" t="inlineStr">
      <is>
        <t>0705</t>
      </is>
    </nc>
  </rcc>
  <rcc rId="1934" sId="3" numFmtId="4">
    <nc r="C72">
      <v>23380.458300000002</v>
    </nc>
  </rcc>
  <rcc rId="1935" sId="3" numFmtId="4">
    <nc r="D72">
      <v>3561.6640841799999</v>
    </nc>
  </rcc>
  <rcc rId="1936" sId="3" numFmtId="4">
    <nc r="E72">
      <v>15.233508421774605</v>
    </nc>
  </rcc>
  <rcc rId="1937" sId="3" quotePrefix="1">
    <nc r="A73" t="inlineStr">
      <is>
        <t>Высшее образование</t>
      </is>
    </nc>
  </rcc>
  <rcc rId="1938" sId="3" quotePrefix="1">
    <nc r="B73" t="inlineStr">
      <is>
        <t>0706</t>
      </is>
    </nc>
  </rcc>
  <rcc rId="1939" sId="3" numFmtId="4">
    <nc r="C73">
      <v>680786.02989999996</v>
    </nc>
  </rcc>
  <rcc rId="1940" sId="3" numFmtId="4">
    <nc r="D73">
      <v>160760.58232752999</v>
    </nc>
  </rcc>
  <rcc rId="1941" sId="3" numFmtId="4">
    <nc r="E73">
      <v>23.61396610196951</v>
    </nc>
  </rcc>
  <rcc rId="1942" sId="3" quotePrefix="1">
    <nc r="A74" t="inlineStr">
      <is>
        <t>Молодежная политика</t>
      </is>
    </nc>
  </rcc>
  <rcc rId="1943" sId="3" quotePrefix="1">
    <nc r="B74" t="inlineStr">
      <is>
        <t>0707</t>
      </is>
    </nc>
  </rcc>
  <rcc rId="1944" sId="3" numFmtId="4">
    <nc r="C74">
      <v>42595.554499999998</v>
    </nc>
  </rcc>
  <rcc rId="1945" sId="3" numFmtId="4">
    <nc r="D74">
      <v>976.97181332000002</v>
    </nc>
  </rcc>
  <rcc rId="1946" sId="3" numFmtId="4">
    <nc r="E74">
      <v>2.2936004115640753</v>
    </nc>
  </rcc>
  <rcc rId="1947" sId="3" quotePrefix="1">
    <nc r="A75" t="inlineStr">
      <is>
        <t>Прикладные научные исследования в области образования</t>
      </is>
    </nc>
  </rcc>
  <rcc rId="1948" sId="3" quotePrefix="1">
    <nc r="B75" t="inlineStr">
      <is>
        <t>0708</t>
      </is>
    </nc>
  </rcc>
  <rcc rId="1949" sId="3" numFmtId="4">
    <nc r="C75">
      <v>36228.8344</v>
    </nc>
  </rcc>
  <rcc rId="1950" sId="3" numFmtId="4">
    <nc r="D75">
      <v>780.49727030999998</v>
    </nc>
  </rcc>
  <rcc rId="1951" sId="3" numFmtId="4">
    <nc r="E75">
      <v>2.1543537992213184</v>
    </nc>
  </rcc>
  <rcc rId="1952" sId="3" quotePrefix="1">
    <nc r="A76" t="inlineStr">
      <is>
        <t>Другие вопросы в области образования</t>
      </is>
    </nc>
  </rcc>
  <rcc rId="1953" sId="3" quotePrefix="1">
    <nc r="B76" t="inlineStr">
      <is>
        <t>0709</t>
      </is>
    </nc>
  </rcc>
  <rcc rId="1954" sId="3" numFmtId="4">
    <nc r="C76">
      <v>41364.763899999998</v>
    </nc>
  </rcc>
  <rcc rId="1955" sId="3" numFmtId="4">
    <nc r="D76">
      <v>2529.7268757900001</v>
    </nc>
  </rcc>
  <rcc rId="1956" sId="3" numFmtId="4">
    <nc r="E76">
      <v>6.1156565087755768</v>
    </nc>
  </rcc>
  <rcc rId="1957" sId="3" quotePrefix="1">
    <nc r="A77" t="inlineStr">
      <is>
        <t>КУЛЬТУРА, КИНЕМАТОГРАФИЯ</t>
      </is>
    </nc>
  </rcc>
  <rcc rId="1958" sId="3" quotePrefix="1">
    <nc r="B77" t="inlineStr">
      <is>
        <t>0800</t>
      </is>
    </nc>
  </rcc>
  <rcc rId="1959" sId="3" numFmtId="4">
    <nc r="C77">
      <v>189014.87980000002</v>
    </nc>
  </rcc>
  <rcc rId="1960" sId="3" numFmtId="4">
    <nc r="D77">
      <v>31951.609706740001</v>
    </nc>
  </rcc>
  <rcc rId="1961" sId="3" numFmtId="4">
    <nc r="E77">
      <v>16.904282742474329</v>
    </nc>
  </rcc>
  <rcc rId="1962" sId="3" quotePrefix="1">
    <nc r="A78" t="inlineStr">
      <is>
        <t>Культура</t>
      </is>
    </nc>
  </rcc>
  <rcc rId="1963" sId="3" quotePrefix="1">
    <nc r="B78" t="inlineStr">
      <is>
        <t>0801</t>
      </is>
    </nc>
  </rcc>
  <rcc rId="1964" sId="3" numFmtId="4">
    <nc r="C78">
      <v>171853.1575</v>
    </nc>
  </rcc>
  <rcc rId="1965" sId="3" numFmtId="4">
    <nc r="D78">
      <v>25246.551247830001</v>
    </nc>
  </rcc>
  <rcc rId="1966" sId="3" numFmtId="4">
    <nc r="E78">
      <v>14.690769500601117</v>
    </nc>
  </rcc>
  <rcc rId="1967" sId="3" quotePrefix="1">
    <nc r="A79" t="inlineStr">
      <is>
        <t>Кинематография</t>
      </is>
    </nc>
  </rcc>
  <rcc rId="1968" sId="3" quotePrefix="1">
    <nc r="B79" t="inlineStr">
      <is>
        <t>0802</t>
      </is>
    </nc>
  </rcc>
  <rcc rId="1969" sId="3" numFmtId="4">
    <nc r="C79">
      <v>9471.8836999999985</v>
    </nc>
  </rcc>
  <rcc rId="1970" sId="3" numFmtId="4">
    <nc r="D79">
      <v>5401.4562946300002</v>
    </nc>
  </rcc>
  <rcc rId="1971" sId="3" numFmtId="4">
    <nc r="E79">
      <v>57.026210051861185</v>
    </nc>
  </rcc>
  <rcc rId="1972" sId="3" quotePrefix="1">
    <nc r="A80" t="inlineStr">
      <is>
        <t>Прикладные научные исследования в области культуры, кинематографии</t>
      </is>
    </nc>
  </rcc>
  <rcc rId="1973" sId="3" quotePrefix="1">
    <nc r="B80" t="inlineStr">
      <is>
        <t>0803</t>
      </is>
    </nc>
  </rcc>
  <rcc rId="1974" sId="3" numFmtId="4">
    <nc r="C80">
      <v>575.76619999999991</v>
    </nc>
  </rcc>
  <rcc rId="1975" sId="3" numFmtId="4">
    <nc r="D80">
      <v>129.85470000000001</v>
    </nc>
  </rcc>
  <rcc rId="1976" sId="3" numFmtId="4">
    <nc r="E80">
      <v>22.553373226841039</v>
    </nc>
  </rcc>
  <rcc rId="1977" sId="3" quotePrefix="1">
    <nc r="A81" t="inlineStr">
      <is>
        <t>Другие вопросы в области культуры, кинематографии</t>
      </is>
    </nc>
  </rcc>
  <rcc rId="1978" sId="3" quotePrefix="1">
    <nc r="B81" t="inlineStr">
      <is>
        <t>0804</t>
      </is>
    </nc>
  </rcc>
  <rcc rId="1979" sId="3" numFmtId="4">
    <nc r="C81">
      <v>7114.0724</v>
    </nc>
  </rcc>
  <rcc rId="1980" sId="3" numFmtId="4">
    <nc r="D81">
      <v>1173.7474642799998</v>
    </nc>
  </rcc>
  <rcc rId="1981" sId="3" numFmtId="4">
    <nc r="E81">
      <v>16.498953036800689</v>
    </nc>
  </rcc>
  <rcc rId="1982" sId="3" quotePrefix="1">
    <nc r="A82" t="inlineStr">
      <is>
        <t>ЗДРАВООХРАНЕНИЕ</t>
      </is>
    </nc>
  </rcc>
  <rcc rId="1983" sId="3" quotePrefix="1">
    <nc r="B82" t="inlineStr">
      <is>
        <t>0900</t>
      </is>
    </nc>
  </rcc>
  <rcc rId="1984" sId="3" numFmtId="4">
    <nc r="C82">
      <v>1311926.7688</v>
    </nc>
  </rcc>
  <rcc rId="1985" sId="3" numFmtId="4">
    <nc r="D82">
      <v>227919.68154997</v>
    </nc>
  </rcc>
  <rcc rId="1986" sId="3" numFmtId="4">
    <nc r="E82">
      <v>17.372896641056023</v>
    </nc>
  </rcc>
  <rcc rId="1987" sId="3" quotePrefix="1">
    <nc r="A83" t="inlineStr">
      <is>
        <t>Стационарная медицинская помощь</t>
      </is>
    </nc>
  </rcc>
  <rcc rId="1988" sId="3" quotePrefix="1">
    <nc r="B83" t="inlineStr">
      <is>
        <t>0901</t>
      </is>
    </nc>
  </rcc>
  <rcc rId="1989" sId="3" numFmtId="4">
    <nc r="C83">
      <v>227361.16809999998</v>
    </nc>
  </rcc>
  <rcc rId="1990" sId="3" numFmtId="4">
    <nc r="D83">
      <v>23716.66019771</v>
    </nc>
  </rcc>
  <rcc rId="1991" sId="3" numFmtId="4">
    <nc r="E83">
      <v>10.431271265847267</v>
    </nc>
  </rcc>
  <rcc rId="1992" sId="3" quotePrefix="1">
    <nc r="A84" t="inlineStr">
      <is>
        <t>Амбулаторная помощь</t>
      </is>
    </nc>
  </rcc>
  <rcc rId="1993" sId="3" quotePrefix="1">
    <nc r="B84" t="inlineStr">
      <is>
        <t>0902</t>
      </is>
    </nc>
  </rcc>
  <rcc rId="1994" sId="3" numFmtId="4">
    <nc r="C84">
      <v>268858.46380000003</v>
    </nc>
  </rcc>
  <rcc rId="1995" sId="3" numFmtId="4">
    <nc r="D84">
      <v>28370.449555290001</v>
    </nc>
  </rcc>
  <rcc rId="1996" sId="3" numFmtId="4">
    <nc r="E84">
      <v>10.552187628504184</v>
    </nc>
  </rcc>
  <rcc rId="1997" sId="3" quotePrefix="1">
    <nc r="A85" t="inlineStr">
      <is>
        <t>Медицинская помощь в дневных стационарах всех типов</t>
      </is>
    </nc>
  </rcc>
  <rcc rId="1998" sId="3" quotePrefix="1">
    <nc r="B85" t="inlineStr">
      <is>
        <t>0903</t>
      </is>
    </nc>
  </rcc>
  <rcc rId="1999" sId="3" numFmtId="4">
    <nc r="C85">
      <v>833.63139999999999</v>
    </nc>
  </rcc>
  <rcc rId="2000" sId="3" numFmtId="4">
    <nc r="D85">
      <v>184.32715075999999</v>
    </nc>
  </rcc>
  <rcc rId="2001" sId="3" numFmtId="4">
    <nc r="E85">
      <v>22.111349303781022</v>
    </nc>
  </rcc>
  <rcc rId="2002" sId="3" quotePrefix="1">
    <nc r="A86" t="inlineStr">
      <is>
        <t>Скорая медицинская помощь</t>
      </is>
    </nc>
  </rcc>
  <rcc rId="2003" sId="3" quotePrefix="1">
    <nc r="B86" t="inlineStr">
      <is>
        <t>0904</t>
      </is>
    </nc>
  </rcc>
  <rcc rId="2004" sId="3" numFmtId="4">
    <nc r="C86">
      <v>6324.6099000000004</v>
    </nc>
  </rcc>
  <rcc rId="2005" sId="3" numFmtId="4">
    <nc r="D86">
      <v>484.97423103</v>
    </nc>
  </rcc>
  <rcc rId="2006" sId="3" numFmtId="4">
    <nc r="E86">
      <v>7.6680497089630775</v>
    </nc>
  </rcc>
  <rcc rId="2007" sId="3" quotePrefix="1">
    <nc r="A87" t="inlineStr">
      <is>
        <t>Санаторно-оздоровительная помощь</t>
      </is>
    </nc>
  </rcc>
  <rcc rId="2008" sId="3" quotePrefix="1">
    <nc r="B87" t="inlineStr">
      <is>
        <t>0905</t>
      </is>
    </nc>
  </rcc>
  <rcc rId="2009" sId="3" numFmtId="4">
    <nc r="C87">
      <v>59861.052299999996</v>
    </nc>
  </rcc>
  <rcc rId="2010" sId="3" numFmtId="4">
    <nc r="D87">
      <v>7843.2061311800007</v>
    </nc>
  </rcc>
  <rcc rId="2011" sId="3" numFmtId="4">
    <nc r="E87">
      <v>13.102352581229182</v>
    </nc>
  </rcc>
  <rcc rId="2012" sId="3" quotePrefix="1">
    <nc r="A88" t="inlineStr">
      <is>
        <t>Заготовка, переработка, хранение и обеспечение безопасности донорской крови и ее компонентов</t>
      </is>
    </nc>
  </rcc>
  <rcc rId="2013" sId="3" quotePrefix="1">
    <nc r="B88" t="inlineStr">
      <is>
        <t>0906</t>
      </is>
    </nc>
  </rcc>
  <rcc rId="2014" sId="3" numFmtId="4">
    <nc r="C88">
      <v>6461.2773999999999</v>
    </nc>
  </rcc>
  <rcc rId="2015" sId="3" numFmtId="4">
    <nc r="D88">
      <v>1047.7143332200001</v>
    </nc>
  </rcc>
  <rcc rId="2016" sId="3" numFmtId="4">
    <nc r="E88">
      <v>16.215281721536982</v>
    </nc>
  </rcc>
  <rcc rId="2017" sId="3" quotePrefix="1">
    <nc r="A89" t="inlineStr">
      <is>
        <t>Санитарно-эпидемиологическое благополучие</t>
      </is>
    </nc>
  </rcc>
  <rcc rId="2018" sId="3" quotePrefix="1">
    <nc r="B89" t="inlineStr">
      <is>
        <t>0907</t>
      </is>
    </nc>
  </rcc>
  <rcc rId="2019" sId="3" numFmtId="4">
    <nc r="C89">
      <v>42147.532100000004</v>
    </nc>
  </rcc>
  <rcc rId="2020" sId="3" numFmtId="4">
    <nc r="D89">
      <v>5732.9046475699997</v>
    </nc>
  </rcc>
  <rcc rId="2021" sId="3" numFmtId="4">
    <nc r="E89">
      <v>13.60199366826035</v>
    </nc>
  </rcc>
  <rcc rId="2022" sId="3" quotePrefix="1">
    <nc r="A90" t="inlineStr">
      <is>
        <t>Прикладные научные исследования в области здравоохранения</t>
      </is>
    </nc>
  </rcc>
  <rcc rId="2023" sId="3" quotePrefix="1">
    <nc r="B90" t="inlineStr">
      <is>
        <t>0908</t>
      </is>
    </nc>
  </rcc>
  <rcc rId="2024" sId="3" numFmtId="4">
    <nc r="C90">
      <v>58394.2042</v>
    </nc>
  </rcc>
  <rcc rId="2025" sId="3" numFmtId="4">
    <nc r="D90">
      <v>13813.7223748</v>
    </nc>
  </rcc>
  <rcc rId="2026" sId="3" numFmtId="4">
    <nc r="E90">
      <v>23.655981897600718</v>
    </nc>
  </rcc>
  <rcc rId="2027" sId="3" quotePrefix="1">
    <nc r="A91" t="inlineStr">
      <is>
        <t>Другие вопросы в области здравоохранения</t>
      </is>
    </nc>
  </rcc>
  <rcc rId="2028" sId="3" quotePrefix="1">
    <nc r="B91" t="inlineStr">
      <is>
        <t>0909</t>
      </is>
    </nc>
  </rcc>
  <rcc rId="2029" sId="3" numFmtId="4">
    <nc r="C91">
      <v>641684.82960000006</v>
    </nc>
  </rcc>
  <rcc rId="2030" sId="3" numFmtId="4">
    <nc r="D91">
      <v>146725.72292841002</v>
    </nc>
  </rcc>
  <rcc rId="2031" sId="3" numFmtId="4">
    <nc r="E91">
      <v>22.865699196889665</v>
    </nc>
  </rcc>
  <rcc rId="2032" sId="3" quotePrefix="1">
    <nc r="A92" t="inlineStr">
      <is>
        <t>СОЦИАЛЬНАЯ ПОЛИТИКА</t>
      </is>
    </nc>
  </rcc>
  <rcc rId="2033" sId="3" quotePrefix="1">
    <nc r="B92" t="inlineStr">
      <is>
        <t>1000</t>
      </is>
    </nc>
  </rcc>
  <rcc rId="2034" sId="3" numFmtId="4">
    <nc r="C92">
      <v>5851812.9961999999</v>
    </nc>
  </rcc>
  <rcc rId="2035" sId="3" numFmtId="4">
    <nc r="D92">
      <v>1235313.23697797</v>
    </nc>
  </rcc>
  <rcc rId="2036" sId="3" numFmtId="4">
    <nc r="E92">
      <v>21.109923331113745</v>
    </nc>
  </rcc>
  <rcc rId="2037" sId="3" quotePrefix="1">
    <nc r="A93" t="inlineStr">
      <is>
        <t>Пенсионное обеспечение</t>
      </is>
    </nc>
  </rcc>
  <rcc rId="2038" sId="3" quotePrefix="1">
    <nc r="B93" t="inlineStr">
      <is>
        <t>1001</t>
      </is>
    </nc>
  </rcc>
  <rcc rId="2039" sId="3" numFmtId="4">
    <nc r="C93">
      <v>3372181.0943</v>
    </nc>
  </rcc>
  <rcc rId="2040" sId="3" numFmtId="4">
    <nc r="D93">
      <v>594797.22547359997</v>
    </nc>
  </rcc>
  <rcc rId="2041" sId="3" numFmtId="4">
    <nc r="E93">
      <v>17.638353600848607</v>
    </nc>
  </rcc>
  <rcc rId="2042" sId="3" quotePrefix="1">
    <nc r="A94" t="inlineStr">
      <is>
        <t>Социальное обслуживание населения</t>
      </is>
    </nc>
  </rcc>
  <rcc rId="2043" sId="3" quotePrefix="1">
    <nc r="B94" t="inlineStr">
      <is>
        <t>1002</t>
      </is>
    </nc>
  </rcc>
  <rcc rId="2044" sId="3" numFmtId="4">
    <nc r="C94">
      <v>19867.576800000003</v>
    </nc>
  </rcc>
  <rcc rId="2045" sId="3" numFmtId="4">
    <nc r="D94">
      <v>1992.6968023900001</v>
    </nc>
  </rcc>
  <rcc rId="2046" sId="3" numFmtId="4">
    <nc r="E94">
      <v>10.029893541873712</v>
    </nc>
  </rcc>
  <rcc rId="2047" sId="3" quotePrefix="1">
    <nc r="A95" t="inlineStr">
      <is>
        <t>Социальное обеспечение населения</t>
      </is>
    </nc>
  </rcc>
  <rcc rId="2048" sId="3" quotePrefix="1">
    <nc r="B95" t="inlineStr">
      <is>
        <t>1003</t>
      </is>
    </nc>
  </rcc>
  <rcc rId="2049" sId="3" numFmtId="4">
    <nc r="C95">
      <v>1206742.7933</v>
    </nc>
  </rcc>
  <rcc rId="2050" sId="3" numFmtId="4">
    <nc r="D95">
      <v>388665.14852624998</v>
    </nc>
  </rcc>
  <rcc rId="2051" sId="3" numFmtId="4">
    <nc r="E95">
      <v>32.20778700185091</v>
    </nc>
  </rcc>
  <rcc rId="2052" sId="3" quotePrefix="1">
    <nc r="A96" t="inlineStr">
      <is>
        <t>Охрана семьи и детства</t>
      </is>
    </nc>
  </rcc>
  <rcc rId="2053" sId="3" quotePrefix="1">
    <nc r="B96" t="inlineStr">
      <is>
        <t>1004</t>
      </is>
    </nc>
  </rcc>
  <rcc rId="2054" sId="3" numFmtId="4">
    <nc r="C96">
      <v>1207349.9964999999</v>
    </nc>
  </rcc>
  <rcc rId="2055" sId="3" numFmtId="4">
    <nc r="D96">
      <v>245369.79820195999</v>
    </nc>
  </rcc>
  <rcc rId="2056" sId="3" numFmtId="4">
    <nc r="E96">
      <v>20.323004838138502</v>
    </nc>
  </rcc>
  <rcc rId="2057" sId="3" quotePrefix="1">
    <nc r="A97" t="inlineStr">
      <is>
        <t>Прикладные научные исследования в области социальной политики</t>
      </is>
    </nc>
  </rcc>
  <rcc rId="2058" sId="3" quotePrefix="1">
    <nc r="B97" t="inlineStr">
      <is>
        <t>1005</t>
      </is>
    </nc>
  </rcc>
  <rcc rId="2059" sId="3" numFmtId="4">
    <nc r="C97">
      <v>831.53660000000002</v>
    </nc>
  </rcc>
  <rcc rId="2060" sId="3" numFmtId="4">
    <nc r="D97">
      <v>72.502200000000002</v>
    </nc>
  </rcc>
  <rcc rId="2061" sId="3" numFmtId="4">
    <nc r="E97">
      <v>8.7190629973473204</v>
    </nc>
  </rcc>
  <rcc rId="2062" sId="3" quotePrefix="1">
    <nc r="A98" t="inlineStr">
      <is>
        <t>Другие вопросы в области социальной политики</t>
      </is>
    </nc>
  </rcc>
  <rcc rId="2063" sId="3" quotePrefix="1">
    <nc r="B98" t="inlineStr">
      <is>
        <t>1006</t>
      </is>
    </nc>
  </rcc>
  <rcc rId="2064" sId="3" numFmtId="4">
    <nc r="C98">
      <v>44839.998700000004</v>
    </nc>
  </rcc>
  <rcc rId="2065" sId="3" numFmtId="4">
    <nc r="D98">
      <v>4415.8657737700005</v>
    </nc>
  </rcc>
  <rcc rId="2066" sId="3" numFmtId="4">
    <nc r="E98">
      <v>9.8480506284448222</v>
    </nc>
  </rcc>
  <rcc rId="2067" sId="3" quotePrefix="1">
    <nc r="A99" t="inlineStr">
      <is>
        <t>ФИЗИЧЕСКАЯ КУЛЬТУРА И СПОРТ</t>
      </is>
    </nc>
  </rcc>
  <rcc rId="2068" sId="3" quotePrefix="1">
    <nc r="B99" t="inlineStr">
      <is>
        <t>1100</t>
      </is>
    </nc>
  </rcc>
  <rcc rId="2069" sId="3" numFmtId="4">
    <nc r="C99">
      <v>83358.896900000007</v>
    </nc>
  </rcc>
  <rcc rId="2070" sId="3" numFmtId="4">
    <nc r="D99">
      <v>7493.20259265</v>
    </nc>
  </rcc>
  <rcc rId="2071" sId="3" numFmtId="4">
    <nc r="E99">
      <v>8.9890855941137087</v>
    </nc>
  </rcc>
  <rcc rId="2072" sId="3" quotePrefix="1">
    <nc r="A100" t="inlineStr">
      <is>
        <t>Физическая культура</t>
      </is>
    </nc>
  </rcc>
  <rcc rId="2073" sId="3" quotePrefix="1">
    <nc r="B100" t="inlineStr">
      <is>
        <t>1101</t>
      </is>
    </nc>
  </rcc>
  <rcc rId="2074" sId="3" numFmtId="4">
    <nc r="C100">
      <v>3853.9491000000003</v>
    </nc>
  </rcc>
  <rcc rId="2075" sId="3" numFmtId="4">
    <nc r="D100">
      <v>437.22526305999997</v>
    </nc>
  </rcc>
  <rcc rId="2076" sId="3" numFmtId="4">
    <nc r="E100">
      <v>11.34486345603267</v>
    </nc>
  </rcc>
  <rcc rId="2077" sId="3" quotePrefix="1">
    <nc r="A101" t="inlineStr">
      <is>
        <t>Массовый спорт</t>
      </is>
    </nc>
  </rcc>
  <rcc rId="2078" sId="3" quotePrefix="1">
    <nc r="B101" t="inlineStr">
      <is>
        <t>1102</t>
      </is>
    </nc>
  </rcc>
  <rcc rId="2079" sId="3" numFmtId="4">
    <nc r="C101">
      <v>31766.864399999999</v>
    </nc>
  </rcc>
  <rcc rId="2080" sId="3" numFmtId="4">
    <nc r="D101">
      <v>854.11034000999996</v>
    </nc>
  </rcc>
  <rcc rId="2081" sId="3" numFmtId="4">
    <nc r="E101">
      <v>2.6886831802322928</v>
    </nc>
  </rcc>
  <rcc rId="2082" sId="3" quotePrefix="1">
    <nc r="A102" t="inlineStr">
      <is>
        <t>Спорт высших достижений</t>
      </is>
    </nc>
  </rcc>
  <rcc rId="2083" sId="3" quotePrefix="1">
    <nc r="B102" t="inlineStr">
      <is>
        <t>1103</t>
      </is>
    </nc>
  </rcc>
  <rcc rId="2084" sId="3" numFmtId="4">
    <nc r="C102">
      <v>46481.564100000003</v>
    </nc>
  </rcc>
  <rcc rId="2085" sId="3" numFmtId="4">
    <nc r="D102">
      <v>6024.4620386899996</v>
    </nc>
  </rcc>
  <rcc rId="2086" sId="3" numFmtId="4">
    <nc r="E102">
      <v>12.960970989980089</v>
    </nc>
  </rcc>
  <rcc rId="2087" sId="3" quotePrefix="1">
    <nc r="A103" t="inlineStr">
      <is>
        <t>Прикладные научные исследования в области физической культуры и спорта</t>
      </is>
    </nc>
  </rcc>
  <rcc rId="2088" sId="3" quotePrefix="1">
    <nc r="B103" t="inlineStr">
      <is>
        <t>1104</t>
      </is>
    </nc>
  </rcc>
  <rcc rId="2089" sId="3" numFmtId="4">
    <nc r="C103">
      <v>444.68509999999998</v>
    </nc>
  </rcc>
  <rcc rId="2090" sId="3" numFmtId="4">
    <nc r="D103">
      <v>103.9709</v>
    </nc>
  </rcc>
  <rcc rId="2091" sId="3" numFmtId="4">
    <nc r="E103">
      <v>23.380792385443094</v>
    </nc>
  </rcc>
  <rcc rId="2092" sId="3" quotePrefix="1">
    <nc r="A104" t="inlineStr">
      <is>
        <t>Другие вопросы в области физической культуры и спорта</t>
      </is>
    </nc>
  </rcc>
  <rcc rId="2093" sId="3" quotePrefix="1">
    <nc r="B104" t="inlineStr">
      <is>
        <t>1105</t>
      </is>
    </nc>
  </rcc>
  <rcc rId="2094" sId="3" numFmtId="4">
    <nc r="C104">
      <v>811.83420000000001</v>
    </nc>
  </rcc>
  <rcc rId="2095" sId="3" numFmtId="4">
    <nc r="D104">
      <v>73.434050889999995</v>
    </nc>
  </rcc>
  <rcc rId="2096" sId="3" numFmtId="4">
    <nc r="E104">
      <v>9.0454492912469071</v>
    </nc>
  </rcc>
  <rcc rId="2097" sId="3" quotePrefix="1">
    <nc r="A105" t="inlineStr">
      <is>
        <t>СРЕДСТВА МАССОВОЙ ИНФОРМАЦИИ</t>
      </is>
    </nc>
  </rcc>
  <rcc rId="2098" sId="3" quotePrefix="1">
    <nc r="B105" t="inlineStr">
      <is>
        <t>1200</t>
      </is>
    </nc>
  </rcc>
  <rcc rId="2099" sId="3" numFmtId="4">
    <nc r="C105">
      <v>115622.2885</v>
    </nc>
  </rcc>
  <rcc rId="2100" sId="3" numFmtId="4">
    <nc r="D105">
      <v>5533.2473800500002</v>
    </nc>
  </rcc>
  <rcc rId="2101" sId="3" numFmtId="4">
    <nc r="E105">
      <v>4.78562347436152</v>
    </nc>
  </rcc>
  <rcc rId="2102" sId="3" quotePrefix="1">
    <nc r="A106" t="inlineStr">
      <is>
        <t>Телевидение и радиовещание</t>
      </is>
    </nc>
  </rcc>
  <rcc rId="2103" sId="3" quotePrefix="1">
    <nc r="B106" t="inlineStr">
      <is>
        <t>1201</t>
      </is>
    </nc>
  </rcc>
  <rcc rId="2104" sId="3" numFmtId="4">
    <nc r="C106">
      <v>88635.726900000009</v>
    </nc>
  </rcc>
  <rcc rId="2105" sId="3" numFmtId="4">
    <nc r="D106">
      <v>3215.72163439</v>
    </nc>
  </rcc>
  <rcc rId="2106" sId="3" numFmtId="4">
    <nc r="E106">
      <v>3.628019701376195</v>
    </nc>
  </rcc>
  <rcc rId="2107" sId="3" quotePrefix="1">
    <nc r="A107" t="inlineStr">
      <is>
        <t>Периодическая печать и издательства</t>
      </is>
    </nc>
  </rcc>
  <rcc rId="2108" sId="3" quotePrefix="1">
    <nc r="B107" t="inlineStr">
      <is>
        <t>1202</t>
      </is>
    </nc>
  </rcc>
  <rcc rId="2109" sId="3" numFmtId="4">
    <nc r="C107">
      <v>5674.2878000000001</v>
    </nc>
  </rcc>
  <rcc rId="2110" sId="3" numFmtId="4">
    <nc r="D107">
      <v>755.66237515</v>
    </nc>
  </rcc>
  <rcc rId="2111" sId="3" numFmtId="4">
    <nc r="E107">
      <v>13.317307859322892</v>
    </nc>
  </rcc>
  <rcc rId="2112" sId="3" quotePrefix="1">
    <nc r="A108" t="inlineStr">
      <is>
        <t>Другие вопросы в области средств массовой информации</t>
      </is>
    </nc>
  </rcc>
  <rcc rId="2113" sId="3" quotePrefix="1">
    <nc r="B108" t="inlineStr">
      <is>
        <t>1204</t>
      </is>
    </nc>
  </rcc>
  <rcc rId="2114" sId="3" numFmtId="4">
    <nc r="C108">
      <v>21312.273799999999</v>
    </nc>
  </rcc>
  <rcc rId="2115" sId="3" numFmtId="4">
    <nc r="D108">
      <v>1561.8633705100001</v>
    </nc>
  </rcc>
  <rcc rId="2116" sId="3" numFmtId="4">
    <nc r="E108">
      <v>7.328468961908702</v>
    </nc>
  </rcc>
  <rcc rId="2117" sId="3" quotePrefix="1">
    <nc r="A109" t="inlineStr">
      <is>
        <t>ОБСЛУЖИВАНИЕ ГОСУДАРСТВЕННОГО ДОЛГА</t>
      </is>
    </nc>
  </rcc>
  <rcc rId="2118" sId="3" quotePrefix="1">
    <nc r="B109" t="inlineStr">
      <is>
        <t>1300</t>
      </is>
    </nc>
  </rcc>
  <rcc rId="2119" sId="3" numFmtId="4">
    <nc r="C109">
      <v>1403356.7012999998</v>
    </nc>
  </rcc>
  <rcc rId="2120" sId="3" numFmtId="4">
    <nc r="D109">
      <v>172361.58884802999</v>
    </nc>
  </rcc>
  <rcc rId="2121" sId="3" numFmtId="4">
    <nc r="E109">
      <v>12.282093974280579</v>
    </nc>
  </rcc>
  <rcc rId="2122" sId="3" quotePrefix="1">
    <nc r="A110" t="inlineStr">
      <is>
        <t>Обслуживание государственного внутреннего долга</t>
      </is>
    </nc>
  </rcc>
  <rcc rId="2123" sId="3" quotePrefix="1">
    <nc r="B110" t="inlineStr">
      <is>
        <t>1301</t>
      </is>
    </nc>
  </rcc>
  <rcc rId="2124" sId="3" numFmtId="4">
    <nc r="C110">
      <v>1255881.3962000001</v>
    </nc>
  </rcc>
  <rcc rId="2125" sId="3" numFmtId="4">
    <nc r="D110">
      <v>172353.31954775</v>
    </nc>
  </rcc>
  <rcc rId="2126" sId="3" numFmtId="4">
    <nc r="E110">
      <v>13.723693978527779</v>
    </nc>
  </rcc>
  <rcc rId="2127" sId="3" quotePrefix="1">
    <nc r="A111" t="inlineStr">
      <is>
        <t>Обслуживание государственного внешнего долга</t>
      </is>
    </nc>
  </rcc>
  <rcc rId="2128" sId="3" quotePrefix="1">
    <nc r="B111" t="inlineStr">
      <is>
        <t>1302</t>
      </is>
    </nc>
  </rcc>
  <rcc rId="2129" sId="3" numFmtId="4">
    <nc r="C111">
      <v>147475.3051</v>
    </nc>
  </rcc>
  <rcc rId="2130" sId="3" numFmtId="4">
    <nc r="D111">
      <v>8.2693002799999995</v>
    </nc>
  </rcc>
  <rcc rId="2131" sId="3" numFmtId="4">
    <nc r="E111">
      <v>5.6072440564830534E-3</v>
    </nc>
  </rcc>
  <rcc rId="2132" sId="3" quotePrefix="1">
    <nc r="A112" t="inlineStr">
      <is>
        <t>МЕЖБЮДЖЕТНЫЕ ТРАНСФЕРТЫ ОБЩЕГО ХАРАКТЕРА БЮДЖЕТАМ БЮДЖЕТНОЙ СИСТЕМЫ РОССИЙСКОЙ ФЕДЕРАЦИИ</t>
      </is>
    </nc>
  </rcc>
  <rcc rId="2133" sId="3" quotePrefix="1">
    <nc r="B112" t="inlineStr">
      <is>
        <t>1400</t>
      </is>
    </nc>
  </rcc>
  <rcc rId="2134" sId="3" numFmtId="4">
    <nc r="C112">
      <v>1047220.0538</v>
    </nc>
  </rcc>
  <rcc rId="2135" sId="3" numFmtId="4">
    <nc r="D112">
      <v>155992.06898380999</v>
    </nc>
  </rcc>
  <rcc rId="2136" sId="3" numFmtId="4">
    <nc r="E112">
      <v>14.895825229641909</v>
    </nc>
  </rcc>
  <rcc rId="2137" sId="3" quotePrefix="1">
    <nc r="A113" t="inlineStr">
      <is>
        <t>Дотации на выравнивание бюджетной обеспеченности субъектов Российской Федерации и муниципальных образований</t>
      </is>
    </nc>
  </rcc>
  <rcc rId="2138" sId="3" quotePrefix="1">
    <nc r="B113" t="inlineStr">
      <is>
        <t>1401</t>
      </is>
    </nc>
  </rcc>
  <rcc rId="2139" sId="3" numFmtId="4">
    <nc r="C113">
      <v>758580.84620000003</v>
    </nc>
  </rcc>
  <rcc rId="2140" sId="3" numFmtId="4">
    <nc r="D113">
      <v>132177.43599999999</v>
    </nc>
  </rcc>
  <rcc rId="2141" sId="3" numFmtId="4">
    <nc r="E113">
      <v>17.424304431376502</v>
    </nc>
  </rcc>
  <rcc rId="2142" sId="3" quotePrefix="1">
    <nc r="A114" t="inlineStr">
      <is>
        <t>Иные дотации</t>
      </is>
    </nc>
  </rcc>
  <rcc rId="2143" sId="3" quotePrefix="1">
    <nc r="B114" t="inlineStr">
      <is>
        <t>1402</t>
      </is>
    </nc>
  </rcc>
  <rcc rId="2144" sId="3" numFmtId="4">
    <nc r="C114">
      <v>198794.6575</v>
    </nc>
  </rcc>
  <rcc rId="2145" sId="3" numFmtId="4">
    <nc r="D114">
      <v>22370.149000000001</v>
    </nc>
  </rcc>
  <rcc rId="2146" sId="3" numFmtId="4">
    <nc r="E114">
      <v>11.252892447574956</v>
    </nc>
  </rcc>
  <rcc rId="2147" sId="3" quotePrefix="1">
    <nc r="A115" t="inlineStr">
      <is>
        <t>Прочие межбюджетные трансферты общего характера</t>
      </is>
    </nc>
  </rcc>
  <rcc rId="2148" sId="3" quotePrefix="1">
    <nc r="B115" t="inlineStr">
      <is>
        <t>1403</t>
      </is>
    </nc>
  </rcc>
  <rcc rId="2149" sId="3" numFmtId="4">
    <nc r="C115">
      <v>89844.550099999993</v>
    </nc>
  </rcc>
  <rcc rId="2150" sId="3" numFmtId="4">
    <nc r="D115">
      <v>1444.4839838099999</v>
    </nc>
  </rcc>
  <rcc rId="2151" sId="3" numFmtId="4">
    <nc r="E115">
      <v>1.6077591597957148</v>
    </nc>
  </rcc>
  <rdn rId="0" localSheetId="1" customView="1" name="Z_E7A0A32F_4845_1848_89E8_A1E1287913AC_.wvu.PrintArea" hidden="1" oldHidden="1">
    <formula>'Приложение 1'!$A$1:$F$55</formula>
  </rdn>
  <rdn rId="0" localSheetId="1" customView="1" name="Z_E7A0A32F_4845_1848_89E8_A1E1287913AC_.wvu.PrintTitles" hidden="1" oldHidden="1">
    <formula>'Приложение 1'!$8:$9</formula>
  </rdn>
  <rdn rId="0" localSheetId="1" customView="1" name="Z_E7A0A32F_4845_1848_89E8_A1E1287913AC_.wvu.Rows" hidden="1" oldHidden="1">
    <formula>'Приложение 1'!$1:$1,'Приложение 1'!$3:$3,'Приложение 1'!$54:$54</formula>
  </rdn>
  <rdn rId="0" localSheetId="1" customView="1" name="Z_E7A0A32F_4845_1848_89E8_A1E1287913AC_.wvu.FilterData" hidden="1" oldHidden="1">
    <formula>'Приложение 1'!$A$9:$F$9</formula>
  </rdn>
  <rcv guid="{E7A0A32F-4845-1848-89E8-A1E1287913A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5" sId="2">
    <oc r="C3">
      <f>309142.4+63990.8</f>
    </oc>
    <nc r="C3"/>
  </rcc>
  <rcc rId="496" sId="2">
    <oc r="F3">
      <v>248192</v>
    </oc>
    <nc r="F3"/>
  </rcc>
  <rcc rId="497" sId="2">
    <oc r="D4">
      <f>D8-D9</f>
    </oc>
    <nc r="D4"/>
  </rcc>
  <rcc rId="498" sId="2">
    <oc r="F4">
      <f>E5-F3</f>
    </oc>
    <nc r="F4"/>
  </rcc>
  <rcc rId="499" sId="2">
    <oc r="E5">
      <f>D9+D10</f>
    </oc>
    <nc r="E5"/>
  </rcc>
  <rcc rId="500" sId="2">
    <oc r="B7" t="inlineStr">
      <is>
        <t>Показатель</t>
      </is>
    </oc>
    <nc r="B7"/>
  </rcc>
  <rcc rId="501" sId="2">
    <oc r="C7" t="inlineStr">
      <is>
        <t>Х1</t>
      </is>
    </oc>
    <nc r="C7"/>
  </rcc>
  <rcc rId="502" sId="2">
    <oc r="D7" t="inlineStr">
      <is>
        <t>Х2</t>
      </is>
    </oc>
    <nc r="D7"/>
  </rcc>
  <rcc rId="503" sId="2">
    <oc r="E7" t="inlineStr">
      <is>
        <t>Х3</t>
      </is>
    </oc>
    <nc r="E7"/>
  </rcc>
  <rcc rId="504" sId="2">
    <oc r="F7" t="inlineStr">
      <is>
        <t>Х5</t>
      </is>
    </oc>
    <nc r="F7"/>
  </rcc>
  <rcc rId="505" sId="2">
    <oc r="B8" t="inlineStr">
      <is>
        <t>Минфин России</t>
      </is>
    </oc>
    <nc r="B8"/>
  </rcc>
  <rcc rId="506" sId="2" numFmtId="4">
    <oc r="C8">
      <v>228391.6</v>
    </oc>
    <nc r="C8"/>
  </rcc>
  <rcc rId="507" sId="2" numFmtId="4">
    <oc r="D8">
      <v>252869.3</v>
    </oc>
    <nc r="D8"/>
  </rcc>
  <rcc rId="508" sId="2" numFmtId="4">
    <oc r="E8">
      <v>-125057</v>
    </oc>
    <nc r="E8"/>
  </rcc>
  <rcc rId="509" sId="2" numFmtId="4">
    <oc r="F8">
      <v>248316.2</v>
    </oc>
    <nc r="F8"/>
  </rcc>
  <rcc rId="510" sId="2">
    <oc r="B9" t="inlineStr">
      <is>
        <t>ФК</t>
      </is>
    </oc>
    <nc r="B9"/>
  </rcc>
  <rcc rId="511" sId="2" numFmtId="4">
    <oc r="C9">
      <v>228391.6</v>
    </oc>
    <nc r="C9"/>
  </rcc>
  <rcc rId="512" sId="2" numFmtId="4">
    <oc r="D9">
      <v>248316.2</v>
    </oc>
    <nc r="D9"/>
  </rcc>
  <rcc rId="513" sId="2" numFmtId="4">
    <oc r="E9">
      <v>-122684.9</v>
    </oc>
    <nc r="E9"/>
  </rcc>
  <rcc rId="514" sId="2" numFmtId="4">
    <oc r="F9">
      <v>248192</v>
    </oc>
    <nc r="F9"/>
  </rcc>
  <rcc rId="515" sId="2" numFmtId="4">
    <oc r="G9">
      <v>-122684.9</v>
    </oc>
    <nc r="G9"/>
  </rcc>
  <rcc rId="516" sId="2">
    <oc r="J9" t="inlineStr">
      <is>
        <t>Показатель</t>
      </is>
    </oc>
    <nc r="J9"/>
  </rcc>
  <rcc rId="517" sId="2">
    <oc r="K9" t="inlineStr">
      <is>
        <t>Х1</t>
      </is>
    </oc>
    <nc r="K9"/>
  </rcc>
  <rcc rId="518" sId="2">
    <oc r="L9" t="inlineStr">
      <is>
        <t>Х2</t>
      </is>
    </oc>
    <nc r="L9"/>
  </rcc>
  <rcc rId="519" sId="2">
    <oc r="M9" t="inlineStr">
      <is>
        <t>Х3</t>
      </is>
    </oc>
    <nc r="M9"/>
  </rcc>
  <rcc rId="520" sId="2" numFmtId="4">
    <oc r="G10">
      <v>-1151</v>
    </oc>
    <nc r="G10"/>
  </rcc>
  <rcc rId="521" sId="2">
    <oc r="J10" t="inlineStr">
      <is>
        <t>Минфин России</t>
      </is>
    </oc>
    <nc r="J10"/>
  </rcc>
  <rcc rId="522" sId="2" numFmtId="4">
    <oc r="K10">
      <v>111440.1</v>
    </oc>
    <nc r="K10"/>
  </rcc>
  <rcc rId="523" sId="2" numFmtId="4">
    <oc r="L10">
      <v>181.5</v>
    </oc>
    <nc r="L10"/>
  </rcc>
  <rcc rId="524" sId="2" numFmtId="4">
    <oc r="M10">
      <v>-100964</v>
    </oc>
    <nc r="M10"/>
  </rcc>
  <rcc rId="525" sId="2" numFmtId="4">
    <oc r="E11">
      <v>0</v>
    </oc>
    <nc r="E11"/>
  </rcc>
  <rcc rId="526" sId="2">
    <oc r="J11" t="inlineStr">
      <is>
        <t>ФК</t>
      </is>
    </oc>
    <nc r="J11"/>
  </rcc>
  <rcc rId="527" sId="2" numFmtId="4">
    <oc r="K11">
      <v>111440.1</v>
    </oc>
    <nc r="K11"/>
  </rcc>
  <rcc rId="528" sId="2" numFmtId="4">
    <oc r="L11">
      <v>0</v>
    </oc>
    <nc r="L11"/>
  </rcc>
  <rcc rId="529" sId="2">
    <oc r="M11">
      <f>O11+O12</f>
    </oc>
    <nc r="M11"/>
  </rcc>
  <rcc rId="530" sId="2" numFmtId="4">
    <oc r="O11">
      <v>-99813</v>
    </oc>
    <nc r="O11"/>
  </rcc>
  <rcc rId="531" sId="2">
    <oc r="B12" t="inlineStr">
      <is>
        <t>Дельта</t>
      </is>
    </oc>
    <nc r="B12"/>
  </rcc>
  <rcc rId="532" sId="2">
    <oc r="C12">
      <f>C8-C9</f>
    </oc>
    <nc r="C12"/>
  </rcc>
  <rcc rId="533" sId="2">
    <oc r="D12">
      <f>D8-D9-D10</f>
    </oc>
    <nc r="D12"/>
  </rcc>
  <rcc rId="534" sId="2">
    <oc r="E12">
      <f>E8-E9+E11</f>
    </oc>
    <nc r="E12"/>
  </rcc>
  <rcc rId="535" sId="2">
    <oc r="F12">
      <f>F8-F9</f>
    </oc>
    <nc r="F12"/>
  </rcc>
  <rcc rId="536" sId="2" numFmtId="4">
    <oc r="O12">
      <v>-1151</v>
    </oc>
    <nc r="O12"/>
  </rcc>
  <rcc rId="537" sId="2">
    <oc r="B13" t="inlineStr">
      <is>
        <t>Задолженность МФО Х2</t>
      </is>
    </oc>
    <nc r="B13"/>
  </rcc>
  <rcc rId="538" sId="2" numFmtId="4">
    <oc r="D13">
      <v>4553.1000000000004</v>
    </oc>
    <nc r="D13"/>
  </rcc>
  <rcc rId="539" sId="2" numFmtId="4">
    <oc r="M13">
      <v>0</v>
    </oc>
    <nc r="M13"/>
  </rcc>
  <rcc rId="540" sId="2">
    <oc r="B14" t="inlineStr">
      <is>
        <t>Облигации Х4</t>
      </is>
    </oc>
    <nc r="B14"/>
  </rcc>
  <rcc rId="541" sId="2">
    <oc r="D14">
      <f>D12-D13</f>
    </oc>
    <nc r="D14"/>
  </rcc>
  <rcc rId="542" sId="2">
    <oc r="J14" t="inlineStr">
      <is>
        <t>Дельта</t>
      </is>
    </oc>
    <nc r="J14"/>
  </rcc>
  <rcc rId="543" sId="2">
    <oc r="K14">
      <f>K10-K11</f>
    </oc>
    <nc r="K14"/>
  </rcc>
  <rcc rId="544" sId="2">
    <oc r="L14">
      <f>L10-L11-L12</f>
    </oc>
    <nc r="L14"/>
  </rcc>
  <rcc rId="545" sId="2">
    <oc r="M14">
      <f>M10-M11+M13</f>
    </oc>
    <nc r="M14"/>
  </rcc>
  <rcc rId="546" sId="2">
    <oc r="B15" t="inlineStr">
      <is>
        <t>Курсовая разница</t>
      </is>
    </oc>
    <nc r="B15"/>
  </rcc>
  <rcc rId="547" sId="2">
    <oc r="C15" t="inlineStr">
      <is>
        <t>берем цифру курсовой разницы казакевича по ФНБ подставляем вмеcто ФК прибавляем остальные 2 куросвые разницы и считаем итог, после этого считаем разницу между тем что получилось и тем что давала казна и ставим разницу в куросвую разницу (июня например ) итоговая сумма получается та что с учетом казакевича а не казны</t>
      </is>
    </oc>
    <nc r="C15"/>
  </rcc>
  <rcc rId="548" sId="2">
    <oc r="J15" t="inlineStr">
      <is>
        <t>Задолженность МФО Х2</t>
      </is>
    </oc>
    <nc r="J15"/>
  </rcc>
  <rcc rId="549" sId="2" numFmtId="4">
    <oc r="L15">
      <v>181.5</v>
    </oc>
    <nc r="L15"/>
  </rcc>
  <rcc rId="550" sId="2">
    <oc r="J16" t="inlineStr">
      <is>
        <t>Облигации Х4</t>
      </is>
    </oc>
    <nc r="J16"/>
  </rcc>
  <rcc rId="551" sId="2">
    <oc r="L16">
      <f>L14-L15</f>
    </oc>
    <nc r="L16"/>
  </rcc>
  <rcc rId="552" sId="2">
    <oc r="J20" t="inlineStr">
      <is>
        <t>Показатель</t>
      </is>
    </oc>
    <nc r="J20"/>
  </rcc>
  <rcc rId="553" sId="2">
    <oc r="K20" t="inlineStr">
      <is>
        <t>Х1</t>
      </is>
    </oc>
    <nc r="K20"/>
  </rcc>
  <rcc rId="554" sId="2">
    <oc r="L20" t="inlineStr">
      <is>
        <t>Х2</t>
      </is>
    </oc>
    <nc r="L20"/>
  </rcc>
  <rcc rId="555" sId="2">
    <oc r="M20" t="inlineStr">
      <is>
        <t>Х3</t>
      </is>
    </oc>
    <nc r="M20"/>
  </rcc>
  <rcc rId="556" sId="2">
    <oc r="J21" t="inlineStr">
      <is>
        <t>Минфин России</t>
      </is>
    </oc>
    <nc r="J21"/>
  </rcc>
  <rcc rId="557" sId="2" numFmtId="4">
    <oc r="K21">
      <v>709157.4</v>
    </oc>
    <nc r="K21"/>
  </rcc>
  <rcc rId="558" sId="2" numFmtId="4">
    <oc r="L21">
      <v>409314</v>
    </oc>
    <nc r="L21"/>
  </rcc>
  <rcc rId="559" sId="2" numFmtId="4">
    <oc r="M21">
      <v>-388456.3</v>
    </oc>
    <nc r="M21"/>
  </rcc>
  <rcc rId="560" sId="2">
    <oc r="F22" t="inlineStr">
      <is>
        <t>459622,36+</t>
      </is>
    </oc>
    <nc r="F22"/>
  </rcc>
  <rcc rId="561" sId="2">
    <oc r="J22" t="inlineStr">
      <is>
        <t>ФК</t>
      </is>
    </oc>
    <nc r="J22"/>
  </rcc>
  <rcc rId="562" sId="2" numFmtId="4">
    <oc r="K22">
      <v>709015.7</v>
    </oc>
    <nc r="K22"/>
  </rcc>
  <rcc rId="563" sId="2" numFmtId="4">
    <oc r="L22">
      <v>405555.3</v>
    </oc>
    <nc r="L22"/>
  </rcc>
  <rcc rId="564" sId="2">
    <oc r="M22">
      <f>O22+O23</f>
    </oc>
    <nc r="M22"/>
  </rcc>
  <rcc rId="565" sId="2" numFmtId="4">
    <oc r="O22">
      <v>-364103.1</v>
    </oc>
    <nc r="O22"/>
  </rcc>
  <rcc rId="566" sId="2" numFmtId="4">
    <oc r="L23">
      <v>0</v>
    </oc>
    <nc r="L23"/>
  </rcc>
  <rcc rId="567" sId="2" numFmtId="4">
    <oc r="O23">
      <v>-23776.6</v>
    </oc>
    <nc r="O23"/>
  </rcc>
  <rcc rId="568" sId="2" numFmtId="4">
    <oc r="M24">
      <v>0</v>
    </oc>
    <nc r="M24"/>
  </rcc>
  <rcc rId="569" sId="2">
    <oc r="J25" t="inlineStr">
      <is>
        <t>Дельта</t>
      </is>
    </oc>
    <nc r="J25"/>
  </rcc>
  <rcc rId="570" sId="2">
    <oc r="K25">
      <f>K21-K22</f>
    </oc>
    <nc r="K25"/>
  </rcc>
  <rcc rId="571" sId="2">
    <oc r="L25">
      <f>L21-L22+L23</f>
    </oc>
    <nc r="L25"/>
  </rcc>
  <rcc rId="572" sId="2">
    <oc r="M25">
      <f>M21-M22+M24</f>
    </oc>
    <nc r="M25"/>
  </rcc>
  <rcc rId="573" sId="2">
    <oc r="J26" t="inlineStr">
      <is>
        <t>Задолженность МФО Х2</t>
      </is>
    </oc>
    <nc r="J26"/>
  </rcc>
  <rcc rId="574" sId="2" numFmtId="4">
    <oc r="L26">
      <v>3758.7</v>
    </oc>
    <nc r="L26"/>
  </rcc>
  <rcc rId="575" sId="2">
    <oc r="J27" t="inlineStr">
      <is>
        <t>Облигации Х4</t>
      </is>
    </oc>
    <nc r="J27"/>
  </rcc>
  <rcc rId="576" sId="2">
    <oc r="L27">
      <f>L25-L26</f>
    </oc>
    <nc r="L27"/>
  </rcc>
  <rrc rId="577" sId="2" ref="A1:XFD1" action="deleteRow">
    <rfmt sheetId="2" xfDxf="1" sqref="A1:XFD1" start="0" length="0"/>
  </rrc>
  <rrc rId="578" sId="2" ref="A1:XFD1" action="deleteRow">
    <rfmt sheetId="2" xfDxf="1" sqref="A1:XFD1" start="0" length="0"/>
  </rrc>
  <rrc rId="579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numFmt numFmtId="168" formatCode="#,##0.0"/>
        <alignment horizontal="center" vertical="center" readingOrder="0"/>
      </dxf>
    </rfmt>
  </rrc>
  <rrc rId="580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numFmt numFmtId="168" formatCode="#,##0.0"/>
        <alignment horizontal="center" vertical="center" readingOrder="0"/>
      </dxf>
    </rfmt>
    <rfmt sheetId="2" sqref="E1" start="0" length="0">
      <dxf>
        <numFmt numFmtId="168" formatCode="#,##0.0"/>
        <alignment horizontal="center" vertical="center" readingOrder="0"/>
      </dxf>
    </rfmt>
    <rfmt sheetId="2" sqref="F1" start="0" length="0">
      <dxf>
        <numFmt numFmtId="168" formatCode="#,##0.0"/>
      </dxf>
    </rfmt>
  </rrc>
  <rrc rId="581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numFmt numFmtId="168" formatCode="#,##0.0"/>
        <alignment horizontal="center" vertical="center" readingOrder="0"/>
      </dxf>
    </rfmt>
  </rrc>
  <rrc rId="582" sId="2" ref="A1:XFD1" action="deleteRow">
    <rfmt sheetId="2" xfDxf="1" sqref="A1:XFD1" start="0" length="0"/>
  </rrc>
  <rrc rId="583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" start="0" length="0">
      <dxf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" start="0" length="0">
      <dxf>
        <numFmt numFmtId="168" formatCode="#,##0.0"/>
      </dxf>
    </rfmt>
  </rrc>
  <rrc rId="585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C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F1" start="0" length="0">
      <dxf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" start="0" length="0">
      <dxf>
        <numFmt numFmtId="168" formatCode="#,##0.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1" start="0" length="0">
      <dxf>
        <numFmt numFmtId="168" formatCode="#,##0.0"/>
      </dxf>
    </rfmt>
    <rfmt sheetId="2" sqref="O1" start="0" length="0">
      <dxf>
        <numFmt numFmtId="168" formatCode="#,##0.0"/>
      </dxf>
    </rfmt>
  </rrc>
  <rrc rId="586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C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" start="0" length="0">
      <dxf>
        <numFmt numFmtId="168" formatCode="#,##0.0"/>
        <alignment horizontal="center" vertical="center" readingOrder="0"/>
      </dxf>
    </rfmt>
    <rfmt sheetId="2" sqref="E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F1" start="0" length="0">
      <dxf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" start="0" length="0">
      <dxf>
        <numFmt numFmtId="168" formatCode="#,##0.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1" start="0" length="0">
      <dxf>
        <numFmt numFmtId="168" formatCode="#,##0.0"/>
      </dxf>
    </rfmt>
    <rfmt sheetId="2" sqref="O1" start="0" length="0">
      <dxf>
        <numFmt numFmtId="168" formatCode="#,##0.0"/>
      </dxf>
    </rfmt>
  </rrc>
  <rrc rId="587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C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" start="0" length="0">
      <dxf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" start="0" length="0">
      <dxf>
        <numFmt numFmtId="168" formatCode="#,##0.0"/>
      </dxf>
    </rfmt>
    <rfmt sheetId="2" sqref="J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K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N1" start="0" length="0">
      <dxf>
        <numFmt numFmtId="168" formatCode="#,##0.0"/>
      </dxf>
    </rfmt>
    <rfmt sheetId="2" sqref="O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" start="0" length="0">
      <dxf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" start="0" length="0">
      <dxf>
        <numFmt numFmtId="168" formatCode="#,##0.0"/>
      </dxf>
    </rfmt>
    <rfmt sheetId="2" sqref="J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K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" start="0" length="0">
      <dxf>
        <numFmt numFmtId="168" formatCode="#,##0.0"/>
        <alignment horizontal="center" vertical="center" readingOrder="0"/>
      </dxf>
    </rfmt>
    <rfmt sheetId="2" sqref="M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N1" start="0" length="0">
      <dxf>
        <numFmt numFmtId="168" formatCode="#,##0.0"/>
      </dxf>
    </rfmt>
    <rfmt sheetId="2" sqref="O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numFmt numFmtId="168" formatCode="#,##0.0"/>
        <alignment horizontal="center" vertical="center" readingOrder="0"/>
      </dxf>
    </rfmt>
    <rfmt sheetId="2" sqref="E1" start="0" length="0">
      <dxf>
        <alignment horizontal="center" vertical="center" readingOrder="0"/>
      </dxf>
    </rfmt>
    <rfmt sheetId="2" sqref="G1" start="0" length="0">
      <dxf>
        <numFmt numFmtId="168" formatCode="#,##0.0"/>
      </dxf>
    </rfmt>
    <rfmt sheetId="2" sqref="J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K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1" start="0" length="0">
      <dxf>
        <numFmt numFmtId="168" formatCode="#,##0.0"/>
      </dxf>
    </rfmt>
    <rfmt sheetId="2" sqref="O1" start="0" length="0">
      <dxf>
        <numFmt numFmtId="168" formatCode="#,##0.0"/>
      </dxf>
    </rfmt>
  </rrc>
  <rrc rId="590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numFmt numFmtId="168" formatCode="#,##0.0"/>
        <alignment horizontal="center" vertical="center" readingOrder="0"/>
      </dxf>
    </rfmt>
    <rfmt sheetId="2" sqref="E1" start="0" length="0">
      <dxf>
        <font>
          <sz val="14"/>
          <color rgb="FFFF0000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center" vertical="center" readingOrder="0"/>
      </dxf>
    </rfmt>
    <rfmt sheetId="2" sqref="G1" start="0" length="0">
      <dxf>
        <numFmt numFmtId="168" formatCode="#,##0.0"/>
      </dxf>
    </rfmt>
    <rfmt sheetId="2" sqref="J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1" start="0" length="0">
      <dxf>
        <numFmt numFmtId="168" formatCode="#,##0.0"/>
      </dxf>
    </rfmt>
    <rfmt sheetId="2" sqref="O1" start="0" length="0">
      <dxf>
        <numFmt numFmtId="168" formatCode="#,##0.0"/>
      </dxf>
    </rfmt>
  </rrc>
  <rrc rId="591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</dxf>
    </rfmt>
    <rfmt sheetId="2" sqref="C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D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E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G1" start="0" length="0">
      <dxf>
        <numFmt numFmtId="168" formatCode="#,##0.0"/>
      </dxf>
    </rfmt>
    <rfmt sheetId="2" sqref="J1" start="0" length="0">
      <dxf>
        <alignment horizontal="center" vertical="center" readingOrder="0"/>
      </dxf>
    </rfmt>
    <rfmt sheetId="2" sqref="K1" start="0" length="0">
      <dxf>
        <alignment horizontal="center" vertical="center" readingOrder="0"/>
      </dxf>
    </rfmt>
    <rfmt sheetId="2" sqref="L1" start="0" length="0">
      <dxf>
        <numFmt numFmtId="168" formatCode="#,##0.0"/>
        <alignment horizontal="center" vertical="center" readingOrder="0"/>
      </dxf>
    </rfmt>
    <rfmt sheetId="2" sqref="M1" start="0" length="0">
      <dxf>
        <alignment horizontal="center" vertical="center" readingOrder="0"/>
      </dxf>
    </rfmt>
    <rfmt sheetId="2" sqref="O1" start="0" length="0">
      <dxf>
        <numFmt numFmtId="168" formatCode="#,##0.0"/>
      </dxf>
    </rfmt>
  </rrc>
  <rrc rId="592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</dxf>
    </rfmt>
    <rfmt sheetId="2" sqref="C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D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E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G1" start="0" length="0">
      <dxf>
        <numFmt numFmtId="168" formatCode="#,##0.0"/>
      </dxf>
    </rfmt>
    <rfmt sheetId="2" sqref="J1" start="0" length="0">
      <dxf>
        <alignment horizontal="center" vertical="center" readingOrder="0"/>
      </dxf>
    </rfmt>
    <rfmt sheetId="2" sqref="K1" start="0" length="0">
      <dxf>
        <alignment horizontal="center" vertical="center" readingOrder="0"/>
      </dxf>
    </rfmt>
    <rfmt sheetId="2" sqref="L1" start="0" length="0">
      <dxf>
        <numFmt numFmtId="168" formatCode="#,##0.0"/>
        <alignment horizontal="center" vertical="center" readingOrder="0"/>
      </dxf>
    </rfmt>
    <rfmt sheetId="2" sqref="M1" start="0" length="0">
      <dxf>
        <font>
          <sz val="14"/>
          <color rgb="FFFF0000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center" vertical="center" readingOrder="0"/>
      </dxf>
    </rfmt>
    <rfmt sheetId="2" sqref="O1" start="0" length="0">
      <dxf>
        <numFmt numFmtId="168" formatCode="#,##0.0"/>
      </dxf>
    </rfmt>
  </rrc>
  <rrc rId="593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</dxf>
    </rfmt>
    <rfmt sheetId="2" sqref="C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D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E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G1" start="0" length="0">
      <dxf>
        <numFmt numFmtId="168" formatCode="#,##0.0"/>
      </dxf>
    </rfmt>
    <rfmt sheetId="2" sqref="K1" start="0" length="0">
      <dxf>
        <alignment horizontal="center" vertical="center" readingOrder="0"/>
      </dxf>
    </rfmt>
    <rfmt sheetId="2" sqref="L1" start="0" length="0">
      <dxf>
        <alignment horizontal="center" vertical="center" readingOrder="0"/>
      </dxf>
    </rfmt>
    <rfmt sheetId="2" sqref="M1" start="0" length="0">
      <dxf>
        <alignment horizontal="center" vertical="center" readingOrder="0"/>
      </dxf>
    </rfmt>
    <rfmt sheetId="2" sqref="O1" start="0" length="0">
      <dxf>
        <numFmt numFmtId="168" formatCode="#,##0.0"/>
      </dxf>
    </rfmt>
  </rrc>
  <rrc rId="594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</dxf>
    </rfmt>
    <rfmt sheetId="2" sqref="C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D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E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G1" start="0" length="0">
      <dxf>
        <numFmt numFmtId="168" formatCode="#,##0.0"/>
      </dxf>
    </rfmt>
  </rrc>
  <rrc rId="595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</dxf>
    </rfmt>
    <rfmt sheetId="2" sqref="C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D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E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G1" start="0" length="0">
      <dxf>
        <numFmt numFmtId="168" formatCode="#,##0.0"/>
      </dxf>
    </rfmt>
  </rrc>
  <rrc rId="596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</dxf>
    </rfmt>
    <rfmt sheetId="2" sqref="C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D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E1" start="0" length="0">
      <dxf>
        <font>
          <sz val="14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justify" vertical="center" readingOrder="0"/>
      </dxf>
    </rfmt>
    <rfmt sheetId="2" sqref="G1" start="0" length="0">
      <dxf>
        <numFmt numFmtId="168" formatCode="#,##0.0"/>
      </dxf>
    </rfmt>
    <rfmt sheetId="2" sqref="J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  <rfmt sheetId="2" sqref="J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1" start="0" length="0">
      <dxf>
        <numFmt numFmtId="168" formatCode="#,##0.0"/>
      </dxf>
    </rfmt>
    <rfmt sheetId="2" sqref="O1" start="0" length="0">
      <dxf>
        <numFmt numFmtId="168" formatCode="#,##0.0"/>
      </dxf>
    </rfmt>
  </rrc>
  <rrc rId="598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  <rfmt sheetId="2" sqref="J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K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N1" start="0" length="0">
      <dxf>
        <numFmt numFmtId="168" formatCode="#,##0.0"/>
      </dxf>
    </rfmt>
    <rfmt sheetId="2" sqref="O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  <rfmt sheetId="2" sqref="J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K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" start="0" length="0">
      <dxf>
        <numFmt numFmtId="168" formatCode="#,##0.0"/>
        <alignment horizontal="center" vertical="center" readingOrder="0"/>
      </dxf>
    </rfmt>
    <rfmt sheetId="2" sqref="M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N1" start="0" length="0">
      <dxf>
        <numFmt numFmtId="168" formatCode="#,##0.0"/>
      </dxf>
    </rfmt>
    <rfmt sheetId="2" sqref="O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numFmt numFmtId="168" formatCode="#,##0.0"/>
        <alignment horizontal="center" vertical="center" readingOrder="0"/>
      </dxf>
    </rfmt>
    <rfmt sheetId="2" sqref="E1" start="0" length="0">
      <dxf>
        <font>
          <sz val="14"/>
          <color rgb="FFFF0000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center" vertical="center" readingOrder="0"/>
      </dxf>
    </rfmt>
    <rfmt sheetId="2" sqref="G1" start="0" length="0">
      <dxf>
        <numFmt numFmtId="168" formatCode="#,##0.0"/>
      </dxf>
    </rfmt>
    <rfmt sheetId="2" sqref="J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K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1" start="0" length="0">
      <dxf>
        <numFmt numFmtId="168" formatCode="#,##0.0"/>
      </dxf>
    </rfmt>
    <rfmt sheetId="2" sqref="O1" start="0" length="0">
      <dxf>
        <numFmt numFmtId="168" formatCode="#,##0.0"/>
      </dxf>
    </rfmt>
  </rrc>
  <rrc rId="601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  <rfmt sheetId="2" sqref="J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1" start="0" length="0">
      <dxf>
        <numFmt numFmtId="168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1" start="0" length="0">
      <dxf>
        <numFmt numFmtId="168" formatCode="#,##0.0"/>
      </dxf>
    </rfmt>
    <rfmt sheetId="2" sqref="O1" start="0" length="0">
      <dxf>
        <numFmt numFmtId="168" formatCode="#,##0.0"/>
      </dxf>
    </rfmt>
  </rrc>
  <rrc rId="602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  <rfmt sheetId="2" sqref="J1" start="0" length="0">
      <dxf>
        <alignment horizontal="center" vertical="center" readingOrder="0"/>
      </dxf>
    </rfmt>
    <rfmt sheetId="2" sqref="K1" start="0" length="0">
      <dxf>
        <alignment horizontal="center" vertical="center" readingOrder="0"/>
      </dxf>
    </rfmt>
    <rfmt sheetId="2" sqref="L1" start="0" length="0">
      <dxf>
        <numFmt numFmtId="168" formatCode="#,##0.0"/>
        <alignment horizontal="center" vertical="center" readingOrder="0"/>
      </dxf>
    </rfmt>
    <rfmt sheetId="2" sqref="M1" start="0" length="0">
      <dxf>
        <alignment horizontal="center" vertical="center" readingOrder="0"/>
      </dxf>
    </rfmt>
    <rfmt sheetId="2" sqref="O1" start="0" length="0">
      <dxf>
        <numFmt numFmtId="168" formatCode="#,##0.0"/>
      </dxf>
    </rfmt>
  </rrc>
  <rrc rId="603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  <rfmt sheetId="2" sqref="J1" start="0" length="0">
      <dxf>
        <alignment horizontal="center" vertical="center" readingOrder="0"/>
      </dxf>
    </rfmt>
    <rfmt sheetId="2" sqref="K1" start="0" length="0">
      <dxf>
        <alignment horizontal="center" vertical="center" readingOrder="0"/>
      </dxf>
    </rfmt>
    <rfmt sheetId="2" sqref="L1" start="0" length="0">
      <dxf>
        <numFmt numFmtId="168" formatCode="#,##0.0"/>
        <alignment horizontal="center" vertical="center" readingOrder="0"/>
      </dxf>
    </rfmt>
    <rfmt sheetId="2" sqref="M1" start="0" length="0">
      <dxf>
        <font>
          <sz val="14"/>
          <color rgb="FFFF0000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center" vertical="center" readingOrder="0"/>
      </dxf>
    </rfmt>
    <rfmt sheetId="2" sqref="O1" start="0" length="0">
      <dxf>
        <numFmt numFmtId="168" formatCode="#,##0.0"/>
      </dxf>
    </rfmt>
  </rrc>
  <rrc rId="604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05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06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07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08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09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10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11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12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13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14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15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16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17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18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19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20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21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22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23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24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25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26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27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28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29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rc rId="630" sId="2" ref="A1:XFD1" action="deleteRow">
    <rfmt sheetId="2" xfDxf="1" sqref="A1:XFD1" start="0" length="0">
      <dxf>
        <font>
          <sz val="14"/>
          <name val="Times New Roman"/>
          <scheme val="none"/>
        </font>
      </dxf>
    </rfmt>
    <rfmt sheetId="2" sqref="B1" start="0" length="0">
      <dxf>
        <alignment horizontal="center" vertical="center" readingOrder="0"/>
      </dxf>
    </rfmt>
    <rfmt sheetId="2" sqref="C1" start="0" length="0">
      <dxf>
        <alignment horizontal="center" vertical="center" readingOrder="0"/>
      </dxf>
    </rfmt>
    <rfmt sheetId="2" sqref="D1" start="0" length="0">
      <dxf>
        <alignment horizontal="center" vertical="center" readingOrder="0"/>
      </dxf>
    </rfmt>
    <rfmt sheetId="2" sqref="E1" start="0" length="0">
      <dxf>
        <alignment horizontal="center" vertical="center" readingOrder="0"/>
      </dxf>
    </rfmt>
  </rrc>
  <rcv guid="{8454F0CB-9FBA-4BFA-ABA8-65DCA69E306D}" action="delete"/>
  <rdn rId="0" localSheetId="1" customView="1" name="Z_8454F0CB_9FBA_4BFA_ABA8_65DCA69E306D_.wvu.PrintArea" hidden="1" oldHidden="1">
    <formula>'1 (касса)'!$A$1:$F$68</formula>
    <oldFormula>'1 (касса)'!$A$1:$F$68</oldFormula>
  </rdn>
  <rdn rId="0" localSheetId="1" customView="1" name="Z_8454F0CB_9FBA_4BFA_ABA8_65DCA69E306D_.wvu.PrintTitles" hidden="1" oldHidden="1">
    <formula>'1 (касса)'!$8:$9</formula>
    <oldFormula>'1 (касса)'!$8:$9</oldFormula>
  </rdn>
  <rdn rId="0" localSheetId="1" customView="1" name="Z_8454F0CB_9FBA_4BFA_ABA8_65DCA69E306D_.wvu.Rows" hidden="1" oldHidden="1">
    <formula>'1 (касса)'!$1:$1,'1 (касса)'!$3:$3,'1 (касса)'!$23:$25,'1 (касса)'!$29:$29,'1 (касса)'!$37:$38,'1 (касса)'!$40:$40,'1 (касса)'!$48:$49,'1 (касса)'!$67:$67</formula>
    <oldFormula>'1 (касса)'!$1:$1,'1 (касса)'!$3:$3,'1 (касса)'!$23:$25,'1 (касса)'!$29:$29,'1 (касса)'!$37:$38,'1 (касса)'!$40:$40,'1 (касса)'!$48:$49,'1 (касса)'!$67:$67</oldFormula>
  </rdn>
  <rdn rId="0" localSheetId="1" customView="1" name="Z_8454F0CB_9FBA_4BFA_ABA8_65DCA69E306D_.wvu.FilterData" hidden="1" oldHidden="1">
    <formula>'1 (касса)'!$A$9:$F$9</formula>
    <oldFormula>'1 (касса)'!$A$9:$F$9</oldFormula>
  </rdn>
  <rcv guid="{8454F0CB-9FBA-4BFA-ABA8-65DCA69E306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 odxf="1" s="1" dxf="1" numFmtId="4">
    <nc r="G11">
      <v>25021905.1457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odxf>
    <ndxf>
      <font>
        <sz val="26"/>
        <color auto="1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1"/>
    </ndxf>
  </rcc>
  <rcc rId="14" sId="1" odxf="1" s="1" dxf="1" numFmtId="4">
    <nc r="G12">
      <v>9542624.8241000008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odxf>
    <ndxf>
      <font>
        <sz val="26"/>
        <color auto="1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/>
    </ndxf>
  </rcc>
  <rcc rId="15" sId="1" odxf="1" dxf="1">
    <nc r="G13">
      <f>G11-G12</f>
    </nc>
    <odxf>
      <font>
        <sz val="2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right/>
        <bottom/>
      </border>
    </odxf>
    <ndxf>
      <font>
        <sz val="26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right style="medium">
          <color indexed="64"/>
        </right>
        <bottom style="thin">
          <color indexed="64"/>
        </bottom>
      </border>
    </ndxf>
  </rcc>
  <rcc rId="16" sId="1" odxf="1" s="1" dxf="1" numFmtId="4">
    <nc r="G14">
      <v>23694227.4857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odxf>
    <ndxf>
      <font>
        <sz val="26"/>
        <color auto="1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/>
    </ndxf>
  </rcc>
  <rcc rId="17" sId="1" odxf="1" s="1" dxf="1" numFmtId="4">
    <nc r="G15">
      <v>1403356.7013000001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odxf>
    <ndxf>
      <font>
        <sz val="26"/>
        <color auto="1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/>
    </ndxf>
  </rcc>
  <rcc rId="18" sId="1" odxf="1" s="1" dxf="1">
    <nc r="G16">
      <f>G14-G15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odxf>
    <ndxf>
      <font>
        <sz val="26"/>
        <color auto="1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9" sId="1" odxf="1" dxf="1">
    <nc r="G17">
      <f>G11-G14</f>
    </nc>
    <odxf>
      <font>
        <sz val="2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26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0" sId="1" odxf="1" s="1" dxf="1">
    <nc r="G18">
      <f>-G17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odxf>
    <ndxf>
      <font>
        <sz val="26"/>
        <color auto="1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1" sId="1" odxf="1" s="1" dxf="1">
    <nc r="G19">
      <f>G18-G22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0" hidden="0"/>
    </odxf>
    <ndxf>
      <font>
        <sz val="26"/>
        <color auto="1"/>
        <name val="Times New Roman Cyr"/>
        <scheme val="none"/>
      </font>
      <numFmt numFmtId="168" formatCode="#,##0.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/>
    </ndxf>
  </rcc>
  <rfmt sheetId="1" s="1" sqref="I19" start="0" length="0">
    <dxf>
      <font>
        <sz val="26"/>
        <color auto="1"/>
        <name val="Times New Roman Cyr"/>
        <scheme val="none"/>
      </font>
      <numFmt numFmtId="168" formatCode="#,##0.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" sId="1" odxf="1" s="1" dxf="1">
    <nc r="G21">
      <f>'C:\Users\1350\AppData\Local\Temp\7zOC4D0A6C2\[Прилож_1-2_Осн характеристики, Источники.xlsx]пр2(к)'!G52</f>
    </nc>
    <odxf>
      <font>
        <b val="0"/>
        <i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0" hidden="0"/>
    </odxf>
    <ndxf>
      <font>
        <i val="0"/>
        <sz val="26"/>
        <color auto="1"/>
        <name val="Times New Roman Cyr"/>
        <scheme val="none"/>
      </font>
      <numFmt numFmtId="168" formatCode="#,##0.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/>
    </ndxf>
  </rcc>
  <rcc rId="23" sId="1" odxf="1" s="1" dxf="1">
    <nc r="G22">
      <f>'C:\Users\1350\AppData\Local\Temp\7zOC4D0A6C2\[Прилож_1-2_Осн характеристики, Источники.xlsx]пр2(к)'!G58</f>
    </nc>
    <odxf>
      <font>
        <b val="0"/>
        <i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odxf>
    <ndxf>
      <font>
        <b/>
        <i val="0"/>
        <sz val="26"/>
        <color auto="1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/>
    </ndxf>
  </rcc>
  <rcc rId="24" sId="1" odxf="1" dxf="1">
    <nc r="G23">
      <f>G11-G16</f>
    </nc>
    <odxf>
      <font>
        <b val="0"/>
        <sz val="2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26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" sId="1" odxf="1" s="1" dxf="1" numFmtId="4">
    <nc r="G24">
      <v>133328000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odxf>
    <ndxf>
      <font>
        <b/>
        <sz val="26"/>
        <color auto="1"/>
        <name val="Times New Roman Cyr"/>
        <scheme val="none"/>
      </font>
      <numFmt numFmtId="168" formatCode="#,##0.0"/>
      <fill>
        <patternFill patternType="solid">
          <bgColor theme="0"/>
        </patternFill>
      </fill>
      <alignment horizontal="right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6" sId="1" odxf="1" s="1" dxf="1">
    <nc r="G25">
      <f>G17/G24*100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odxf>
    <ndxf>
      <font>
        <sz val="26"/>
        <color auto="1"/>
        <name val="Times New Roman Cyr"/>
        <scheme val="none"/>
      </font>
      <numFmt numFmtId="168" formatCode="#,##0.0"/>
      <fill>
        <patternFill patternType="solid">
          <bgColor theme="0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7" sId="1" odxf="1" s="1" dxf="1">
    <nc r="G26">
      <f>G23/G24*100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odxf>
    <ndxf>
      <font>
        <sz val="26"/>
        <color auto="1"/>
        <name val="Times New Roman Cyr"/>
        <scheme val="none"/>
      </font>
      <numFmt numFmtId="168" formatCode="#,##0.0"/>
      <fill>
        <patternFill patternType="solid">
          <bgColor theme="0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rc rId="28" sId="1" ref="D1:D1048576" action="insertCol">
    <undo index="0" exp="area" ref3D="1" dr="$A$8:$XFD$10" dn="Заголовки_для_печати" sId="1"/>
    <undo index="14" exp="area" ref3D="1" dr="$A$67:$XFD$67" dn="Z_36757D56_B5EC_4550_96CB_C44E9A6A4595_.wvu.Rows" sId="1"/>
    <undo index="12" exp="area" ref3D="1" dr="$A$48:$XFD$49" dn="Z_36757D56_B5EC_4550_96CB_C44E9A6A4595_.wvu.Rows" sId="1"/>
    <undo index="10" exp="area" ref3D="1" dr="$A$40:$XFD$40" dn="Z_36757D56_B5EC_4550_96CB_C44E9A6A4595_.wvu.Rows" sId="1"/>
    <undo index="8" exp="area" ref3D="1" dr="$A$37:$XFD$38" dn="Z_36757D56_B5EC_4550_96CB_C44E9A6A4595_.wvu.Rows" sId="1"/>
    <undo index="6" exp="area" ref3D="1" dr="$A$30:$XFD$30" dn="Z_36757D56_B5EC_4550_96CB_C44E9A6A4595_.wvu.Rows" sId="1"/>
    <undo index="4" exp="area" ref3D="1" dr="$A$24:$XFD$26" dn="Z_36757D56_B5EC_4550_96CB_C44E9A6A4595_.wvu.Rows" sId="1"/>
    <undo index="2" exp="area" ref3D="1" dr="$A$3:$XFD$3" dn="Z_36757D56_B5EC_4550_96CB_C44E9A6A4595_.wvu.Rows" sId="1"/>
    <undo index="1" exp="area" ref3D="1" dr="$A$1:$XFD$1" dn="Z_36757D56_B5EC_4550_96CB_C44E9A6A4595_.wvu.Rows" sId="1"/>
    <undo index="0" exp="area" ref3D="1" dr="$A$8:$XFD$10" dn="Z_36757D56_B5EC_4550_96CB_C44E9A6A4595_.wvu.PrintTitles" sId="1"/>
    <undo index="0" exp="area" ref3D="1" dr="$A$8:$XFD$10" dn="Z_0049FB14_FD07_453F_846F_348D2B267D20_.wvu.PrintTitles" sId="1"/>
    <undo index="10" exp="area" ref3D="1" dr="$A$67:$XFD$67" dn="Z_0049FB14_FD07_453F_846F_348D2B267D20_.wvu.Rows" sId="1"/>
    <undo index="6" exp="area" ref3D="1" dr="$A$40:$XFD$40" dn="Z_0049FB14_FD07_453F_846F_348D2B267D20_.wvu.Rows" sId="1"/>
    <undo index="4" exp="area" ref3D="1" dr="$A$37:$XFD$38" dn="Z_0049FB14_FD07_453F_846F_348D2B267D20_.wvu.Rows" sId="1"/>
    <undo index="2" exp="area" ref3D="1" dr="$A$24:$XFD$26" dn="Z_0049FB14_FD07_453F_846F_348D2B267D20_.wvu.Rows" sId="1"/>
    <undo index="1" exp="area" ref3D="1" dr="$A$1:$XFD$2" dn="Z_0049FB14_FD07_453F_846F_348D2B267D20_.wvu.Rows" sId="1"/>
  </rrc>
  <rrc rId="29" sId="1" ref="D1:D1048576" action="insertCol">
    <undo index="0" exp="area" ref3D="1" dr="$A$8:$XFD$10" dn="Заголовки_для_печати" sId="1"/>
    <undo index="14" exp="area" ref3D="1" dr="$A$67:$XFD$67" dn="Z_36757D56_B5EC_4550_96CB_C44E9A6A4595_.wvu.Rows" sId="1"/>
    <undo index="12" exp="area" ref3D="1" dr="$A$48:$XFD$49" dn="Z_36757D56_B5EC_4550_96CB_C44E9A6A4595_.wvu.Rows" sId="1"/>
    <undo index="10" exp="area" ref3D="1" dr="$A$40:$XFD$40" dn="Z_36757D56_B5EC_4550_96CB_C44E9A6A4595_.wvu.Rows" sId="1"/>
    <undo index="8" exp="area" ref3D="1" dr="$A$37:$XFD$38" dn="Z_36757D56_B5EC_4550_96CB_C44E9A6A4595_.wvu.Rows" sId="1"/>
    <undo index="6" exp="area" ref3D="1" dr="$A$30:$XFD$30" dn="Z_36757D56_B5EC_4550_96CB_C44E9A6A4595_.wvu.Rows" sId="1"/>
    <undo index="4" exp="area" ref3D="1" dr="$A$24:$XFD$26" dn="Z_36757D56_B5EC_4550_96CB_C44E9A6A4595_.wvu.Rows" sId="1"/>
    <undo index="2" exp="area" ref3D="1" dr="$A$3:$XFD$3" dn="Z_36757D56_B5EC_4550_96CB_C44E9A6A4595_.wvu.Rows" sId="1"/>
    <undo index="1" exp="area" ref3D="1" dr="$A$1:$XFD$1" dn="Z_36757D56_B5EC_4550_96CB_C44E9A6A4595_.wvu.Rows" sId="1"/>
    <undo index="0" exp="area" ref3D="1" dr="$A$8:$XFD$10" dn="Z_36757D56_B5EC_4550_96CB_C44E9A6A4595_.wvu.PrintTitles" sId="1"/>
    <undo index="0" exp="area" ref3D="1" dr="$A$8:$XFD$10" dn="Z_0049FB14_FD07_453F_846F_348D2B267D20_.wvu.PrintTitles" sId="1"/>
    <undo index="10" exp="area" ref3D="1" dr="$A$67:$XFD$67" dn="Z_0049FB14_FD07_453F_846F_348D2B267D20_.wvu.Rows" sId="1"/>
    <undo index="6" exp="area" ref3D="1" dr="$A$40:$XFD$40" dn="Z_0049FB14_FD07_453F_846F_348D2B267D20_.wvu.Rows" sId="1"/>
    <undo index="4" exp="area" ref3D="1" dr="$A$37:$XFD$38" dn="Z_0049FB14_FD07_453F_846F_348D2B267D20_.wvu.Rows" sId="1"/>
    <undo index="2" exp="area" ref3D="1" dr="$A$24:$XFD$26" dn="Z_0049FB14_FD07_453F_846F_348D2B267D20_.wvu.Rows" sId="1"/>
    <undo index="1" exp="area" ref3D="1" dr="$A$1:$XFD$2" dn="Z_0049FB14_FD07_453F_846F_348D2B267D20_.wvu.Rows" sId="1"/>
  </rrc>
  <rfmt sheetId="1" sqref="A8:XFD8" start="0" length="0">
    <dxf>
      <border>
        <bottom style="thin">
          <color indexed="64"/>
        </bottom>
      </border>
    </dxf>
  </rfmt>
  <rfmt sheetId="1" sqref="A8:XFD8" start="0" length="0">
    <dxf>
      <border>
        <bottom style="thin">
          <color indexed="64"/>
        </bottom>
      </border>
    </dxf>
  </rfmt>
  <rfmt sheetId="1" sqref="A8:XFD8" start="0" length="0">
    <dxf>
      <border>
        <top style="thin">
          <color indexed="64"/>
        </top>
      </border>
    </dxf>
  </rfmt>
  <rfmt sheetId="1" sqref="XFD8" start="0" length="0">
    <dxf>
      <border>
        <right style="thin">
          <color indexed="64"/>
        </right>
      </border>
    </dxf>
  </rfmt>
  <rfmt sheetId="1" sqref="A8:XFD8" start="0" length="0">
    <dxf>
      <border>
        <bottom style="thin">
          <color indexed="64"/>
        </bottom>
      </border>
    </dxf>
  </rfmt>
  <rfmt sheetId="1" sqref="A8:XFD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rc rId="30" sId="1" ref="A8:XFD8" action="deleteRow">
    <undo index="0" exp="area" ref3D="1" dr="$A$8:$XFD$10" dn="Заголовки_для_печати" sId="1"/>
    <undo index="14" exp="area" ref3D="1" dr="$A$67:$XFD$67" dn="Z_36757D56_B5EC_4550_96CB_C44E9A6A4595_.wvu.Rows" sId="1"/>
    <undo index="12" exp="area" ref3D="1" dr="$A$48:$XFD$49" dn="Z_36757D56_B5EC_4550_96CB_C44E9A6A4595_.wvu.Rows" sId="1"/>
    <undo index="10" exp="area" ref3D="1" dr="$A$40:$XFD$40" dn="Z_36757D56_B5EC_4550_96CB_C44E9A6A4595_.wvu.Rows" sId="1"/>
    <undo index="8" exp="area" ref3D="1" dr="$A$37:$XFD$38" dn="Z_36757D56_B5EC_4550_96CB_C44E9A6A4595_.wvu.Rows" sId="1"/>
    <undo index="6" exp="area" ref3D="1" dr="$A$30:$XFD$30" dn="Z_36757D56_B5EC_4550_96CB_C44E9A6A4595_.wvu.Rows" sId="1"/>
    <undo index="4" exp="area" ref3D="1" dr="$A$24:$XFD$26" dn="Z_36757D56_B5EC_4550_96CB_C44E9A6A4595_.wvu.Rows" sId="1"/>
    <undo index="0" exp="area" ref3D="1" dr="$A$8:$XFD$10" dn="Z_36757D56_B5EC_4550_96CB_C44E9A6A4595_.wvu.PrintTitles" sId="1"/>
    <undo index="0" exp="area" ref3D="1" dr="$A$8:$XFD$10" dn="Z_0049FB14_FD07_453F_846F_348D2B267D20_.wvu.PrintTitles" sId="1"/>
    <undo index="10" exp="area" ref3D="1" dr="$A$67:$XFD$67" dn="Z_0049FB14_FD07_453F_846F_348D2B267D20_.wvu.Rows" sId="1"/>
    <undo index="6" exp="area" ref3D="1" dr="$A$40:$XFD$40" dn="Z_0049FB14_FD07_453F_846F_348D2B267D20_.wvu.Rows" sId="1"/>
    <undo index="4" exp="area" ref3D="1" dr="$A$37:$XFD$38" dn="Z_0049FB14_FD07_453F_846F_348D2B267D20_.wvu.Rows" sId="1"/>
    <undo index="2" exp="area" ref3D="1" dr="$A$24:$XFD$26" dn="Z_0049FB14_FD07_453F_846F_348D2B267D20_.wvu.Rows" sId="1"/>
    <rfmt sheetId="1" xfDxf="1" sqref="A8:XFD8" start="0" length="0">
      <dxf>
        <font>
          <sz val="20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8" t="inlineStr">
        <is>
          <t>Показатель</t>
        </is>
      </nc>
      <ndxf>
        <font>
          <b/>
          <i/>
          <sz val="16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bottom/>
        </border>
      </ndxf>
    </rcc>
    <rcc rId="0" sId="1" dxf="1">
      <nc r="B8" t="inlineStr">
        <is>
          <t>Утверждено Федеральным законом  "О федеральном бюджете на 2022 год и на плановый период 2023 и 2024 годов" на 2022 год</t>
        </is>
      </nc>
      <ndxf>
        <font>
          <b/>
          <i/>
          <sz val="16"/>
          <name val="Times New Roman"/>
          <scheme val="none"/>
        </font>
        <fill>
          <patternFill patternType="solid">
            <bgColor theme="5" tint="0.59999389629810485"/>
          </patternFill>
        </fill>
        <alignment horizontal="center" wrapText="1" readingOrder="0"/>
        <border outline="0">
          <bottom/>
        </border>
      </ndxf>
    </rcc>
    <rcc rId="0" sId="1" dxf="1">
      <nc r="C8" t="inlineStr">
        <is>
          <t>Январь</t>
        </is>
      </nc>
      <ndxf>
        <font>
          <b/>
          <i/>
          <sz val="16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bottom/>
        </border>
      </ndxf>
    </rcc>
    <rfmt sheetId="1" sqref="D8" start="0" length="0">
      <dxf>
        <font>
          <b/>
          <i/>
          <sz val="16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</dxf>
    </rfmt>
    <rfmt sheetId="1" sqref="E8" start="0" length="0">
      <dxf>
        <font>
          <b/>
          <i/>
          <sz val="16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</dxf>
    </rfmt>
    <rcc rId="0" sId="1" dxf="1">
      <nc r="F8" t="inlineStr">
        <is>
          <t xml:space="preserve">   %  исполнения</t>
        </is>
      </nc>
      <ndxf>
        <font>
          <b/>
          <i/>
          <sz val="16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bottom/>
        </border>
      </ndxf>
    </rcc>
  </rrc>
  <rfmt sheetId="1" sqref="A8:F8" start="0" length="0">
    <dxf>
      <border>
        <top style="thin">
          <color indexed="64"/>
        </top>
      </border>
    </dxf>
  </rfmt>
  <rfmt sheetId="1" sqref="A8:F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31" sId="1" odxf="1" dxf="1">
    <nc r="B8" t="inlineStr">
      <is>
        <t>Утверждено Федеральным законом  на 2022 год</t>
      </is>
    </nc>
    <odxf>
      <font>
        <b/>
        <i/>
        <sz val="16"/>
        <name val="Times New Roman"/>
        <scheme val="none"/>
      </font>
      <fill>
        <patternFill>
          <bgColor theme="5" tint="0.59999389629810485"/>
        </patternFill>
      </fill>
    </odxf>
    <ndxf>
      <font>
        <b val="0"/>
        <i val="0"/>
        <sz val="16"/>
        <name val="Times New Roman"/>
        <scheme val="none"/>
      </font>
      <fill>
        <patternFill>
          <bgColor theme="0"/>
        </patternFill>
      </fill>
    </ndxf>
  </rcc>
  <rfmt sheetId="1" sqref="B9" start="0" length="0">
    <dxf>
      <font>
        <b val="0"/>
        <i val="0"/>
        <sz val="16"/>
        <name val="Times New Roman"/>
        <scheme val="none"/>
      </font>
    </dxf>
  </rfmt>
  <rcc rId="32" sId="1" odxf="1" dxf="1">
    <nc r="C8" t="inlineStr">
      <is>
        <t>Январь</t>
      </is>
    </nc>
    <odxf>
      <font>
        <b/>
        <i/>
        <sz val="16"/>
        <name val="Times New Roman"/>
        <scheme val="none"/>
      </font>
    </odxf>
    <ndxf>
      <font>
        <b val="0"/>
        <i val="0"/>
        <sz val="16"/>
        <name val="Times New Roman"/>
        <scheme val="none"/>
      </font>
    </ndxf>
  </rcc>
  <rfmt sheetId="1" sqref="C9" start="0" length="0">
    <dxf>
      <font>
        <b val="0"/>
        <i val="0"/>
        <sz val="16"/>
        <name val="Times New Roman"/>
        <scheme val="none"/>
      </font>
    </dxf>
  </rfmt>
  <rcc rId="33" sId="1" odxf="1" dxf="1">
    <nc r="D8" t="inlineStr">
      <is>
        <t>Февраль</t>
      </is>
    </nc>
    <ndxf>
      <font>
        <b val="0"/>
        <i val="0"/>
        <sz val="16"/>
        <name val="Times New Roman"/>
        <scheme val="none"/>
      </font>
    </ndxf>
  </rcc>
  <rcc rId="34" sId="1">
    <nc r="E8" t="inlineStr">
      <is>
        <t>Январь-Февраль</t>
      </is>
    </nc>
  </rcc>
  <rcc rId="35" sId="1">
    <nc r="F8" t="inlineStr">
      <is>
        <t>% исполнения</t>
      </is>
    </nc>
  </rcc>
  <rcc rId="36" sId="1">
    <nc r="A8" t="inlineStr">
      <is>
        <t>Показзатель</t>
      </is>
    </nc>
  </rcc>
  <rfmt sheetId="1" sqref="A8:F8" start="0" length="2147483647">
    <dxf>
      <font>
        <b val="0"/>
      </font>
    </dxf>
  </rfmt>
  <rfmt sheetId="1" sqref="A8:F8" start="0" length="2147483647">
    <dxf>
      <font>
        <b/>
      </font>
    </dxf>
  </rfmt>
  <rfmt sheetId="1" sqref="A8:F8" start="0" length="2147483647">
    <dxf>
      <font>
        <i val="0"/>
      </font>
    </dxf>
  </rfmt>
  <rfmt sheetId="1" sqref="A8:F8" start="0" length="2147483647">
    <dxf>
      <font>
        <i/>
      </font>
    </dxf>
  </rfmt>
  <rfmt sheetId="1" sqref="A8:F8" start="0" length="2147483647">
    <dxf>
      <font>
        <i val="0"/>
      </font>
    </dxf>
  </rfmt>
  <rcc rId="37" sId="1">
    <oc r="A6" t="inlineStr">
      <is>
        <t>за январь 2022 года</t>
      </is>
    </oc>
    <nc r="A6" t="inlineStr">
      <is>
        <t>за январь-февраль 2022 года</t>
      </is>
    </nc>
  </rcc>
  <rcc rId="38" sId="1">
    <nc r="D9">
      <v>4</v>
    </nc>
  </rcc>
  <rcc rId="39" sId="1">
    <nc r="E9">
      <v>5</v>
    </nc>
  </rcc>
  <rcc rId="40" sId="1">
    <oc r="F9">
      <v>4</v>
    </oc>
    <nc r="F9">
      <v>6</v>
    </nc>
  </rcc>
  <rfmt sheetId="1" sqref="A9:F9" start="0" length="2147483647">
    <dxf>
      <font>
        <b val="0"/>
      </font>
    </dxf>
  </rfmt>
  <rfmt sheetId="1" sqref="A9:F9" start="0" length="2147483647">
    <dxf>
      <font>
        <i val="0"/>
      </font>
    </dxf>
  </rfmt>
  <rcc rId="41" sId="1" odxf="1" dxf="1" numFmtId="4">
    <nc r="J10">
      <v>2088812.80417342</v>
    </nc>
    <odxf>
      <font>
        <sz val="2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0"/>
    </odxf>
    <ndxf>
      <font>
        <sz val="26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1"/>
    </ndxf>
  </rcc>
  <rcc rId="42" sId="1" odxf="1" dxf="1" numFmtId="4">
    <nc r="J11">
      <v>794518.7935258199</v>
    </nc>
    <odxf>
      <font>
        <sz val="2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bottom/>
      </border>
      <protection locked="0"/>
    </odxf>
    <ndxf>
      <font>
        <sz val="26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  <protection locked="1"/>
    </ndxf>
  </rcc>
  <rcc rId="43" sId="1" odxf="1" dxf="1">
    <nc r="J12">
      <f>J10-J11</f>
    </nc>
    <odxf>
      <font>
        <sz val="2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bottom/>
      </border>
    </odxf>
    <ndxf>
      <font>
        <sz val="26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ndxf>
  </rcc>
  <rcc rId="44" sId="1" odxf="1" dxf="1" numFmtId="4">
    <nc r="J13">
      <v>1832665.35022049</v>
    </nc>
    <odxf>
      <font>
        <sz val="2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0"/>
    </odxf>
    <ndxf>
      <font>
        <sz val="26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/>
    </ndxf>
  </rcc>
  <rcc rId="45" sId="1" odxf="1" s="1" dxf="1" numFmtId="4">
    <nc r="J14">
      <v>88883.171933960009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odxf>
    <ndxf>
      <font>
        <sz val="26"/>
        <color auto="1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/>
    </ndxf>
  </rcc>
  <rcc rId="46" sId="1" odxf="1" s="1" dxf="1">
    <nc r="J15">
      <f>J13-J14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odxf>
    <ndxf>
      <font>
        <sz val="26"/>
        <color auto="1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7" sId="1" odxf="1" dxf="1">
    <nc r="J16">
      <f>J10-J13</f>
    </nc>
    <odxf>
      <font>
        <sz val="2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26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8" sId="1" odxf="1" s="1" dxf="1">
    <nc r="J17">
      <f>-J16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odxf>
    <ndxf>
      <font>
        <sz val="26"/>
        <color auto="1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9" sId="1" odxf="1" s="1" dxf="1">
    <nc r="J18">
      <f>J17-J21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0" hidden="0"/>
    </odxf>
    <ndxf>
      <font>
        <sz val="26"/>
        <color auto="1"/>
        <name val="Times New Roman Cyr"/>
        <scheme val="none"/>
      </font>
      <numFmt numFmtId="168" formatCode="#,##0.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/>
    </ndxf>
  </rcc>
  <rfmt sheetId="1" sqref="J19" start="0" length="0">
    <dxf>
      <font>
        <sz val="26"/>
        <name val="Times New Roman Cyr"/>
        <scheme val="none"/>
      </font>
      <numFmt numFmtId="168" formatCode="#,##0.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" sId="1" odxf="1" s="1" dxf="1">
    <nc r="J20">
      <f>'C:\Users\1350\AppData\Local\Temp\7zOC4D0A6C2\[Прилож_1-2_Осн характеристики, Источники.xlsx]пр2(к)'!J51</f>
    </nc>
    <odxf>
      <font>
        <b val="0"/>
        <i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0" hidden="0"/>
    </odxf>
    <ndxf>
      <font>
        <i val="0"/>
        <sz val="26"/>
        <color auto="1"/>
        <name val="Times New Roman Cyr"/>
        <scheme val="none"/>
      </font>
      <numFmt numFmtId="168" formatCode="#,##0.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/>
    </ndxf>
  </rcc>
  <rcc rId="51" sId="1" odxf="1" dxf="1">
    <nc r="J21">
      <f>'C:\Users\1350\AppData\Local\Temp\7zOC4D0A6C2\[Прилож_1-2_Осн характеристики, Источники.xlsx]пр2(к)'!J57</f>
    </nc>
    <odxf>
      <font>
        <b val="0"/>
        <i/>
        <sz val="2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0"/>
    </odxf>
    <ndxf>
      <font>
        <b/>
        <i val="0"/>
        <sz val="26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/>
    </ndxf>
  </rcc>
  <rcc rId="52" sId="1" odxf="1" dxf="1">
    <nc r="J22">
      <f>J10-J15</f>
    </nc>
    <odxf>
      <font>
        <b val="0"/>
        <sz val="2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26"/>
        <name val="Times New Roman Cyr"/>
        <scheme val="none"/>
      </font>
      <numFmt numFmtId="168" formatCode="#,##0.0"/>
      <fill>
        <patternFill patternType="solid">
          <bgColor theme="0"/>
        </patternFill>
      </fill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3" sId="1" odxf="1" s="1" dxf="1" numFmtId="4">
    <nc r="J23">
      <v>9693109.0170068499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odxf>
    <ndxf>
      <font>
        <b/>
        <sz val="26"/>
        <color auto="1"/>
        <name val="Times New Roman Cyr"/>
        <scheme val="none"/>
      </font>
      <numFmt numFmtId="168" formatCode="#,##0.0"/>
      <fill>
        <patternFill patternType="solid">
          <bgColor theme="0"/>
        </patternFill>
      </fill>
      <alignment horizontal="right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4" sId="1" odxf="1" s="1" dxf="1">
    <nc r="J24">
      <f>J16/J23*100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odxf>
    <ndxf>
      <font>
        <sz val="26"/>
        <color auto="1"/>
        <name val="Times New Roman Cyr"/>
        <scheme val="none"/>
      </font>
      <numFmt numFmtId="168" formatCode="#,##0.0"/>
      <fill>
        <patternFill patternType="solid">
          <bgColor theme="0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5" sId="1" odxf="1" s="1" dxf="1">
    <nc r="J25">
      <f>J22/J23*100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odxf>
    <ndxf>
      <font>
        <sz val="26"/>
        <color auto="1"/>
        <name val="Times New Roman Cyr"/>
        <scheme val="none"/>
      </font>
      <numFmt numFmtId="168" formatCode="#,##0.0"/>
      <fill>
        <patternFill patternType="solid">
          <bgColor theme="0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56" sId="1" numFmtId="4">
    <oc r="C10">
      <f>C11+C12</f>
    </oc>
    <nc r="C10">
      <v>2088812.80417342</v>
    </nc>
  </rcc>
  <rcc rId="57" sId="1" numFmtId="4">
    <oc r="C12">
      <v>1294633.68939762</v>
    </oc>
    <nc r="C12">
      <v>1294294.0106476001</v>
    </nc>
  </rcc>
  <rcc rId="58" sId="1" numFmtId="4">
    <oc r="C13">
      <f>C14+C15</f>
    </oc>
    <nc r="C13">
      <v>1832665.35022049</v>
    </nc>
  </rcc>
  <rcc rId="59" sId="1" numFmtId="4">
    <oc r="C15">
      <v>1875277.4020314701</v>
    </oc>
    <nc r="C15">
      <v>1743782.1782865301</v>
    </nc>
  </rcc>
  <rcc rId="60" sId="1" numFmtId="4">
    <oc r="C16">
      <f>C10-C13</f>
    </oc>
    <nc r="C16">
      <v>256147.45395292994</v>
    </nc>
  </rcc>
  <rcc rId="61" sId="1" numFmtId="4">
    <oc r="C17">
      <f>-C16</f>
    </oc>
    <nc r="C17">
      <v>-256147.45395292994</v>
    </nc>
  </rcc>
  <rfmt sheetId="1" sqref="C10:C17">
    <dxf>
      <fill>
        <patternFill patternType="solid">
          <bgColor theme="8" tint="0.79998168889431442"/>
        </patternFill>
      </fill>
    </dxf>
  </rfmt>
  <rfmt sheetId="1" sqref="C19">
    <dxf>
      <fill>
        <patternFill patternType="solid">
          <bgColor rgb="FFFF0000"/>
        </patternFill>
      </fill>
    </dxf>
  </rfmt>
  <rfmt sheetId="1" sqref="C45">
    <dxf>
      <fill>
        <patternFill patternType="solid">
          <bgColor rgb="FFFF0000"/>
        </patternFill>
      </fill>
    </dxf>
  </rfmt>
  <rfmt sheetId="1" sqref="C46">
    <dxf>
      <fill>
        <patternFill patternType="solid">
          <bgColor rgb="FFFF0000"/>
        </patternFill>
      </fill>
    </dxf>
  </rfmt>
  <rfmt sheetId="1" sqref="C52">
    <dxf>
      <fill>
        <patternFill>
          <bgColor rgb="FFFF0000"/>
        </patternFill>
      </fill>
    </dxf>
  </rfmt>
  <rcc rId="62" sId="1" numFmtId="4">
    <oc r="C53">
      <f>C13-C10-C58-C20-C26-C30-C31-C34-C35-C37-C38-C40-C41-C42-C43-C44-C45-C46-C49-C52</f>
    </oc>
    <nc r="C53">
      <v>-1497957.0654543198</v>
    </nc>
  </rcc>
  <rcc rId="63" sId="1" numFmtId="4">
    <oc r="C54">
      <v>15267257.471836209</v>
    </oc>
    <nc r="C54">
      <v>15283578.853755558</v>
    </nc>
  </rcc>
  <rcc rId="64" sId="1" numFmtId="4">
    <oc r="C55">
      <f>16632153.088978+45277.40549397</f>
    </oc>
    <nc r="C55">
      <v>16781535.919209879</v>
    </nc>
  </rcc>
  <rcc rId="65" sId="1" numFmtId="4">
    <oc r="C63">
      <v>8641971.5763495807</v>
    </oc>
    <nc r="C63">
      <v>9693109.0170068499</v>
    </nc>
  </rcc>
  <rfmt sheetId="1" sqref="C10:C17">
    <dxf>
      <fill>
        <patternFill patternType="none">
          <bgColor auto="1"/>
        </patternFill>
      </fill>
    </dxf>
  </rfmt>
  <rfmt sheetId="1" sqref="C18" start="0" length="2147483647">
    <dxf>
      <font>
        <color rgb="FFFF0000"/>
      </font>
    </dxf>
  </rfmt>
  <rcc rId="66" sId="1" numFmtId="4">
    <oc r="C45">
      <v>-54100</v>
    </oc>
    <nc r="C45">
      <v>-272999.99900000001</v>
    </nc>
  </rcc>
  <rcc rId="67" sId="1" numFmtId="4">
    <oc r="C46">
      <v>161000.00099999999</v>
    </oc>
    <nc r="C46">
      <v>379900</v>
    </nc>
  </rcc>
  <rfmt sheetId="1" sqref="C45:C46">
    <dxf>
      <fill>
        <patternFill patternType="none">
          <bgColor auto="1"/>
        </patternFill>
      </fill>
    </dxf>
  </rfmt>
  <rcc rId="68" sId="1" numFmtId="4">
    <oc r="C52">
      <v>484195.79055341001</v>
    </oc>
    <nc r="C52">
      <v>440824.28837701003</v>
    </nc>
  </rcc>
  <rfmt sheetId="1" sqref="C52">
    <dxf>
      <fill>
        <patternFill patternType="none">
          <bgColor auto="1"/>
        </patternFill>
      </fill>
    </dxf>
  </rfmt>
  <rfmt sheetId="1" sqref="G41" start="0" length="0">
    <dxf>
      <numFmt numFmtId="168" formatCode="#,##0.0"/>
    </dxf>
  </rfmt>
  <rcc rId="69" sId="1">
    <nc r="G40">
      <f>C53+C18</f>
    </nc>
  </rcc>
  <rcc rId="70" sId="1">
    <nc r="G40">
      <f>C53-C18</f>
    </nc>
  </rcc>
  <rfmt sheetId="1" sqref="C18:C19">
    <dxf>
      <fill>
        <patternFill patternType="none">
          <bgColor auto="1"/>
        </patternFill>
      </fill>
    </dxf>
  </rfmt>
  <rfmt sheetId="1" sqref="C18:C19" start="0" length="2147483647">
    <dxf>
      <font>
        <color auto="1"/>
      </font>
    </dxf>
  </rfmt>
  <rcc rId="71" sId="1" numFmtId="4">
    <nc r="D10">
      <v>2116902.2893343298</v>
    </nc>
  </rcc>
  <rcc rId="72" sId="1" numFmtId="4">
    <nc r="D11">
      <v>971682.77837693016</v>
    </nc>
  </rcc>
  <rcc rId="73" sId="1" numFmtId="4">
    <nc r="D12">
      <v>1145219.5109573996</v>
    </nc>
  </rcc>
  <rcc rId="74" sId="1" numFmtId="4">
    <nc r="D13">
      <v>1957718.6414310003</v>
    </nc>
  </rcc>
  <rcc rId="75" sId="1" numFmtId="4">
    <nc r="D14">
      <v>83478.416914069981</v>
    </nc>
  </rcc>
  <rcc rId="76" sId="1" numFmtId="4">
    <nc r="D15">
      <v>1874240.2245169303</v>
    </nc>
  </rcc>
  <rcc rId="77" sId="1" numFmtId="4">
    <nc r="D16">
      <v>159183.64790332946</v>
    </nc>
  </rcc>
  <rcc rId="78" sId="1" numFmtId="4">
    <nc r="D17">
      <v>-159183.64790332946</v>
    </nc>
  </rcc>
  <rcc rId="79" sId="1" numFmtId="4">
    <nc r="D18">
      <v>-154543.85411795945</v>
    </nc>
  </rcc>
  <rcc rId="80" sId="1" numFmtId="4">
    <nc r="D18">
      <v>-154543.85411796009</v>
    </nc>
  </rcc>
  <rcc rId="81" sId="1" numFmtId="4">
    <nc r="D19">
      <v>86458.967375679989</v>
    </nc>
  </rcc>
  <rcc rId="82" sId="1" numFmtId="4">
    <nc r="D20">
      <v>89124.935163749993</v>
    </nc>
  </rcc>
  <rcc rId="83" sId="1" numFmtId="4">
    <nc r="D21">
      <v>-2665.9677880699965</v>
    </nc>
  </rcc>
  <rcc rId="84" sId="1" numFmtId="4">
    <nc r="D22">
      <v>-7495.1056209000008</v>
    </nc>
  </rcc>
  <rcc rId="85" sId="1" numFmtId="4">
    <nc r="D23">
      <v>-7546.5455730000003</v>
    </nc>
  </rcc>
  <rcc rId="86" sId="1" numFmtId="4">
    <nc r="D24">
      <v>51.439952099999992</v>
    </nc>
  </rcc>
  <rcc rId="87" sId="1" numFmtId="4">
    <nc r="D26">
      <v>1186.9353553900003</v>
    </nc>
  </rcc>
  <rcc rId="88" sId="1" numFmtId="4">
    <nc r="D32">
      <v>141801.965</v>
    </nc>
  </rcc>
  <rcc rId="89" sId="1" numFmtId="4">
    <nc r="D34">
      <v>-301.69271149999997</v>
    </nc>
  </rcc>
  <rcc rId="90" sId="1" numFmtId="4">
    <nc r="D35">
      <v>-2652.2829853299991</v>
    </nc>
  </rcc>
  <rcc rId="91" sId="1" numFmtId="4">
    <nc r="D36">
      <v>31849.984434320038</v>
    </nc>
  </rcc>
  <rcc rId="92" sId="1" numFmtId="4">
    <nc r="D37">
      <v>54962.43014692</v>
    </nc>
  </rcc>
  <rcc rId="93" sId="1" numFmtId="4">
    <nc r="D38">
      <v>-6716.1598892099573</v>
    </nc>
  </rcc>
  <rcc rId="94" sId="1" numFmtId="4">
    <nc r="D39">
      <v>-48119.84792629</v>
    </nc>
  </rcc>
  <rcc rId="95" sId="1" numFmtId="4">
    <nc r="D40">
      <v>-69684.741947660004</v>
    </nc>
  </rcc>
  <rcc rId="96" sId="1" numFmtId="4">
    <nc r="D41">
      <v>-41169.758999999998</v>
    </nc>
  </rcc>
  <rcc rId="97" sId="1" numFmtId="4">
    <nc r="D42">
      <v>-41169.758999999998</v>
    </nc>
  </rcc>
  <rcc rId="98" sId="1" numFmtId="4">
    <nc r="D44">
      <v>147599.99900000001</v>
    </nc>
  </rcc>
  <rcc rId="99" sId="1" numFmtId="4">
    <nc r="D45">
      <v>75100.000999999989</v>
    </nc>
  </rcc>
  <rcc rId="100" sId="1" numFmtId="4">
    <nc r="D48">
      <v>-1753545.92767907</v>
    </nc>
  </rcc>
  <rcc rId="101" sId="1" numFmtId="4">
    <nc r="D49">
      <v>16781535.919209879</v>
    </nc>
  </rcc>
  <rcc rId="102" sId="1" numFmtId="4">
    <nc r="D50">
      <v>18535081.846888948</v>
    </nc>
  </rcc>
  <rcc rId="103" sId="1" numFmtId="4">
    <nc r="D52">
      <v>-478000</v>
    </nc>
  </rcc>
  <rcc rId="104" sId="1" numFmtId="4">
    <nc r="D53">
      <v>1236181.3813296899</v>
    </nc>
  </rcc>
  <rcc rId="105" sId="1" numFmtId="4">
    <nc r="D54">
      <v>-4639.7937853699996</v>
    </nc>
  </rcc>
  <rcc rId="106" sId="1" odxf="1" s="1" dxf="1" numFmtId="4">
    <nc r="D18">
      <v>-154543.85411796009</v>
    </nc>
    <ndxf>
      <font>
        <sz val="26"/>
        <color auto="1"/>
        <name val="Times New Roman Cyr"/>
        <scheme val="none"/>
      </font>
      <protection locked="1"/>
    </ndxf>
  </rcc>
  <rfmt sheetId="1" sqref="D20:D22">
    <dxf>
      <fill>
        <patternFill>
          <bgColor theme="3" tint="0.79998168889431442"/>
        </patternFill>
      </fill>
    </dxf>
  </rfmt>
  <rm rId="107" sheetId="1" source="D19:D26" destination="D20:D27" sourceSheetId="1">
    <rfmt sheetId="1" sqref="D27" start="0" length="0">
      <dxf>
        <font>
          <i/>
          <sz val="26"/>
          <color auto="1"/>
          <name val="Times New Roman"/>
          <scheme val="none"/>
        </font>
        <numFmt numFmtId="168" formatCode="#,##0.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</rm>
  <rfmt sheetId="1" sqref="D20" start="0" length="2147483647">
    <dxf>
      <font>
        <i val="0"/>
      </font>
    </dxf>
  </rfmt>
  <rcc rId="108" sId="1" numFmtId="4">
    <nc r="D26">
      <v>-7495.1056209000008</v>
    </nc>
  </rcc>
  <rcc rId="109" sId="1" numFmtId="4">
    <nc r="D27">
      <v>-7546.5455730000003</v>
    </nc>
  </rcc>
  <rcc rId="110" sId="1" numFmtId="4">
    <nc r="D28">
      <v>51.439952099999992</v>
    </nc>
  </rcc>
  <rfmt sheetId="1" sqref="D26:D28" start="0" length="2147483647">
    <dxf>
      <font>
        <color auto="1"/>
      </font>
    </dxf>
  </rfmt>
  <rcc rId="111" sId="1" numFmtId="4">
    <nc r="D30">
      <v>1186.9000000000001</v>
    </nc>
  </rcc>
  <rcc rId="112" sId="1" odxf="1" dxf="1" numFmtId="4">
    <nc r="D32">
      <v>141801.965</v>
    </nc>
    <ndxf>
      <numFmt numFmtId="168" formatCode="#,##0.0"/>
      <fill>
        <patternFill patternType="solid">
          <bgColor theme="0"/>
        </patternFill>
      </fill>
      <protection locked="1"/>
    </ndxf>
  </rcc>
  <rrc rId="113" sId="1" ref="A35:XFD35" action="insertRow">
    <undo index="14" exp="area" ref3D="1" dr="$A$66:$XFD$66" dn="Z_36757D56_B5EC_4550_96CB_C44E9A6A4595_.wvu.Rows" sId="1"/>
    <undo index="12" exp="area" ref3D="1" dr="$A$47:$XFD$48" dn="Z_36757D56_B5EC_4550_96CB_C44E9A6A4595_.wvu.Rows" sId="1"/>
    <undo index="10" exp="area" ref3D="1" dr="$A$39:$XFD$39" dn="Z_36757D56_B5EC_4550_96CB_C44E9A6A4595_.wvu.Rows" sId="1"/>
    <undo index="8" exp="area" ref3D="1" dr="$A$36:$XFD$37" dn="Z_36757D56_B5EC_4550_96CB_C44E9A6A4595_.wvu.Rows" sId="1"/>
    <undo index="10" exp="area" ref3D="1" dr="$A$66:$XFD$66" dn="Z_0049FB14_FD07_453F_846F_348D2B267D20_.wvu.Rows" sId="1"/>
    <undo index="6" exp="area" ref3D="1" dr="$A$39:$XFD$39" dn="Z_0049FB14_FD07_453F_846F_348D2B267D20_.wvu.Rows" sId="1"/>
    <undo index="4" exp="area" ref3D="1" dr="$A$36:$XFD$37" dn="Z_0049FB14_FD07_453F_846F_348D2B267D20_.wvu.Rows" sId="1"/>
  </rrc>
  <rcc rId="114" sId="1" xfDxf="1" dxf="1">
    <nc r="A35" t="inlineStr">
      <is>
        <t>Уменьшение иных финансовых активов в федеральной собственности (долговых обязательств) за счет средств Фонда национального благосостояния</t>
      </is>
    </nc>
    <ndxf>
      <font>
        <sz val="20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justify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/>
    </ndxf>
  </rcc>
  <rfmt sheetId="1" sqref="A35:XFD35">
    <dxf>
      <fill>
        <patternFill>
          <bgColor theme="3" tint="0.79998168889431442"/>
        </patternFill>
      </fill>
    </dxf>
  </rfmt>
  <rfmt sheetId="1" sqref="D21:D22">
    <dxf>
      <fill>
        <patternFill patternType="none">
          <bgColor auto="1"/>
        </patternFill>
      </fill>
    </dxf>
  </rfmt>
  <rm rId="115" sheetId="1" source="D32" destination="D35" sourceSheetId="1">
    <rfmt sheetId="1" sqref="D35" start="0" length="0">
      <dxf>
        <font>
          <sz val="26"/>
          <color auto="1"/>
          <name val="Times New Roman"/>
          <scheme val="none"/>
        </font>
        <numFmt numFmtId="170" formatCode="#,##0.0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</rm>
  <rm rId="116" sheetId="1" source="D36:D43" destination="D39:D46" sourceSheetId="1">
    <rfmt sheetId="1" sqref="D44" start="0" length="0">
      <dxf>
        <font>
          <sz val="26"/>
          <color auto="1"/>
          <name val="Times New Roman"/>
          <scheme val="none"/>
        </font>
        <numFmt numFmtId="168" formatCode="#,##0.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cc rId="0" sId="1" dxf="1" numFmtId="4">
      <nc r="D45">
        <v>147599.99900000001</v>
      </nc>
      <ndxf>
        <font>
          <sz val="26"/>
          <color auto="1"/>
          <name val="Times New Roman"/>
          <scheme val="none"/>
        </font>
        <numFmt numFmtId="168" formatCode="#,##0.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 numFmtId="4">
      <nc r="D46">
        <v>75100.000999999989</v>
      </nc>
      <ndxf>
        <font>
          <sz val="26"/>
          <color auto="1"/>
          <name val="Times New Roman"/>
          <scheme val="none"/>
        </font>
        <numFmt numFmtId="168" formatCode="#,##0.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</rm>
  <rcc rId="117" sId="1" odxf="1" dxf="1" numFmtId="4">
    <nc r="D36">
      <v>-301.7</v>
    </nc>
    <ndxf>
      <font>
        <sz val="26"/>
        <name val="Times New Roman"/>
        <scheme val="none"/>
      </font>
      <numFmt numFmtId="168" formatCode="#,##0.0"/>
      <alignment horizont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m rId="118" sheetId="1" source="D41:D44" destination="D42:D45" sourceSheetId="1">
    <rcc rId="0" sId="1" dxf="1" numFmtId="4">
      <nc r="D45">
        <v>-41169.758999999998</v>
      </nc>
      <ndxf>
        <font>
          <sz val="26"/>
          <color auto="1"/>
          <name val="Times New Roman"/>
          <scheme val="none"/>
        </font>
        <numFmt numFmtId="168" formatCode="#,##0.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</rm>
  <rcc rId="119" sId="1" odxf="1" dxf="1" numFmtId="4">
    <nc r="D41">
      <v>31850</v>
    </nc>
    <ndxf>
      <font>
        <sz val="26"/>
        <name val="Times New Roman"/>
        <scheme val="none"/>
      </font>
      <numFmt numFmtId="168" formatCode="#,##0.0"/>
      <alignment horizont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m rId="120" sheetId="1" source="D46" destination="E50" sourceSheetId="1">
    <rfmt sheetId="1" sqref="E50" start="0" length="0">
      <dxf>
        <font>
          <sz val="26"/>
          <color auto="1"/>
          <name val="Times New Roman"/>
          <scheme val="none"/>
        </font>
        <numFmt numFmtId="168" formatCode="#,##0.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</rm>
  <rcc rId="121" sId="1" odxf="1" dxf="1" numFmtId="4">
    <nc r="D55">
      <v>16781535.919209879</v>
    </nc>
    <ndxf>
      <font>
        <i val="0"/>
        <sz val="26"/>
        <name val="Times New Roman"/>
        <scheme val="none"/>
      </font>
    </ndxf>
  </rcc>
  <rcc rId="122" sId="1" odxf="1" dxf="1" numFmtId="4">
    <nc r="D56">
      <v>18535081.846888948</v>
    </nc>
    <odxf>
      <protection locked="1"/>
    </odxf>
    <ndxf>
      <protection locked="0"/>
    </ndxf>
  </rcc>
  <rcc rId="123" sId="1" numFmtId="4">
    <nc r="D54">
      <v>-1753545.92767907</v>
    </nc>
  </rcc>
  <rcc rId="124" sId="1" numFmtId="4">
    <nc r="D47">
      <v>75100</v>
    </nc>
  </rcc>
  <rcc rId="125" sId="1" odxf="1" dxf="1" numFmtId="4">
    <nc r="D46">
      <v>147600</v>
    </nc>
    <ndxf>
      <font>
        <i val="0"/>
        <sz val="26"/>
        <name val="Times New Roman"/>
        <scheme val="none"/>
      </font>
      <numFmt numFmtId="168" formatCode="#,##0.0"/>
      <alignment horizont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6" sId="1" numFmtId="4">
    <nc r="D50">
      <v>-41169.758999999998</v>
    </nc>
  </rcc>
  <rcc rId="127" sId="1" numFmtId="4">
    <nc r="D51">
      <v>-41169.758999999998</v>
    </nc>
  </rcc>
  <rcc rId="128" sId="1" numFmtId="4">
    <nc r="D53">
      <v>1236181.3813296899</v>
    </nc>
  </rcc>
  <rcc rId="129" sId="1" numFmtId="4">
    <nc r="D59">
      <v>-4639.7937853699996</v>
    </nc>
  </rcc>
  <rcc rId="130" sId="1" numFmtId="4">
    <nc r="D63">
      <v>242662.06481739949</v>
    </nc>
  </rcc>
  <rcc rId="131" sId="1" numFmtId="4">
    <nc r="D64">
      <v>9315183.2497552931</v>
    </nc>
  </rcc>
  <rcc rId="132" sId="1">
    <nc r="D65">
      <f>D16/D64*100</f>
    </nc>
  </rcc>
  <rcc rId="133" sId="1">
    <nc r="D66">
      <f>D63/D64*100</f>
    </nc>
  </rcc>
  <rfmt sheetId="1" sqref="D19" start="0" length="0">
    <dxf>
      <font>
        <i/>
        <sz val="26"/>
        <name val="Times New Roman"/>
        <scheme val="none"/>
      </font>
      <numFmt numFmtId="168" formatCode="#,##0.0"/>
      <fill>
        <patternFill patternType="none">
          <bgColor indexed="65"/>
        </patternFill>
      </fill>
      <alignment horizont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D19">
    <dxf>
      <fill>
        <patternFill patternType="solid">
          <bgColor rgb="FFFFFF00"/>
        </patternFill>
      </fill>
    </dxf>
  </rfmt>
  <rcc rId="134" sId="1" odxf="1" dxf="1" numFmtId="4">
    <nc r="D28">
      <v>51.439952099999992</v>
    </nc>
    <ndxf>
      <numFmt numFmtId="168" formatCode="#,##0.0"/>
    </ndxf>
  </rcc>
  <rfmt sheetId="1" sqref="D55" start="0" length="2147483647">
    <dxf>
      <font>
        <i/>
      </font>
    </dxf>
  </rfmt>
  <rcc rId="135" sId="1" numFmtId="4">
    <nc r="D58">
      <v>-478000</v>
    </nc>
  </rcc>
  <rcc rId="136" sId="1" numFmtId="4">
    <nc r="D62">
      <v>-4479.0896083299995</v>
    </nc>
  </rcc>
  <rcc rId="137" sId="1" numFmtId="4">
    <nc r="D61">
      <v>-160.70417703999999</v>
    </nc>
  </rcc>
  <rfmt sheetId="1" sqref="H41" start="0" length="0">
    <dxf>
      <numFmt numFmtId="168" formatCode="#,##0.0"/>
    </dxf>
  </rfmt>
  <rcc rId="138" sId="1">
    <nc r="H41">
      <f>D54-D18</f>
    </nc>
  </rcc>
  <rcc rId="139" sId="1">
    <nc r="D19">
      <f>D20+D26+D30+D31+D34+D36+D39+D41+D42+D43+D44+D45+D46+D47+D50+D53+D35</f>
    </nc>
  </rcc>
  <rdn rId="0" localSheetId="1" customView="1" name="Z_508E9E74_D024_4046_A85D_EFD7721B4B97_.wvu.PrintArea" hidden="1" oldHidden="1">
    <formula>'1 (касса)'!$A$1:$F$68</formula>
  </rdn>
  <rdn rId="0" localSheetId="1" customView="1" name="Z_508E9E74_D024_4046_A85D_EFD7721B4B97_.wvu.PrintTitles" hidden="1" oldHidden="1">
    <formula>'1 (касса)'!$8:$9</formula>
  </rdn>
  <rdn rId="0" localSheetId="1" customView="1" name="Z_508E9E74_D024_4046_A85D_EFD7721B4B97_.wvu.Rows" hidden="1" oldHidden="1">
    <formula>'1 (касса)'!$1:$1,'1 (касса)'!$3:$3,'1 (касса)'!$23:$25,'1 (касса)'!$29:$29,'1 (касса)'!$37:$38,'1 (касса)'!$40:$40,'1 (касса)'!$48:$49,'1 (касса)'!$67:$67</formula>
  </rdn>
  <rdn rId="0" localSheetId="1" customView="1" name="Z_508E9E74_D024_4046_A85D_EFD7721B4B97_.wvu.FilterData" hidden="1" oldHidden="1">
    <formula>'1 (касса)'!$A$9:$J$9</formula>
  </rdn>
  <rcv guid="{508E9E74-D024-4046-A85D-EFD7721B4B97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" sId="1" xfDxf="1" dxf="1" numFmtId="4">
    <nc r="G53">
      <v>1224965.3</v>
    </nc>
    <ndxf>
      <font>
        <i/>
        <sz val="20"/>
        <name val="Times New Roman"/>
        <scheme val="none"/>
      </font>
      <numFmt numFmtId="168" formatCode="#,##0.0"/>
      <alignment vertical="center" readingOrder="0"/>
      <protection locked="0"/>
    </ndxf>
  </rcc>
  <rfmt sheetId="1" sqref="G53">
    <dxf>
      <fill>
        <patternFill patternType="solid">
          <bgColor theme="5" tint="0.59999389629810485"/>
        </patternFill>
      </fill>
    </dxf>
  </rfmt>
  <rfmt sheetId="1" sqref="D61">
    <dxf>
      <fill>
        <patternFill patternType="solid">
          <bgColor theme="5" tint="0.59999389629810485"/>
        </patternFill>
      </fill>
    </dxf>
  </rfmt>
  <rcc rId="145" sId="1">
    <nc r="H53">
      <f>D53-G53</f>
    </nc>
  </rcc>
  <rfmt sheetId="1" sqref="H53">
    <dxf>
      <fill>
        <patternFill patternType="solid">
          <bgColor theme="5" tint="0.59999389629810485"/>
        </patternFill>
      </fill>
    </dxf>
  </rfmt>
  <rcc rId="146" sId="1" numFmtId="4">
    <oc r="E50">
      <v>-41169.758999999998</v>
    </oc>
    <nc r="E50"/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" sId="1" odxf="1" dxf="1" numFmtId="4">
    <nc r="G52">
      <v>81636.746029420057</v>
    </nc>
    <ndxf>
      <font>
        <i val="0"/>
        <sz val="26"/>
        <name val="Times New Roman"/>
        <scheme val="none"/>
      </font>
      <numFmt numFmtId="168" formatCode="#,##0.0"/>
      <fill>
        <patternFill patternType="solid">
          <bgColor theme="0"/>
        </patternFill>
      </fill>
      <alignment horizont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/>
    </ndxf>
  </rcc>
  <rcc rId="148" sId="1" numFmtId="4">
    <oc r="D53">
      <v>1236181.3813296899</v>
    </oc>
    <nc r="D53">
      <f>1236181.38132969+G52</f>
    </nc>
  </rcc>
  <rfmt sheetId="1" sqref="D53">
    <dxf>
      <fill>
        <patternFill>
          <bgColor theme="5" tint="0.59999389629810485"/>
        </patternFill>
      </fill>
    </dxf>
  </rfmt>
  <rcc rId="149" sId="1">
    <oc r="H53">
      <f>D53-G53</f>
    </oc>
    <nc r="H53"/>
  </rcc>
  <rcc rId="150" sId="1">
    <nc r="E10">
      <f>C10+D10</f>
    </nc>
  </rcc>
  <rcc rId="151" sId="1" odxf="1" dxf="1">
    <nc r="E11">
      <f>C11+D11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52" sId="1" odxf="1" dxf="1">
    <nc r="E12">
      <f>C12+D12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53" sId="1" odxf="1" dxf="1">
    <nc r="E13">
      <f>C13+D13</f>
    </nc>
    <odxf>
      <border outline="0">
        <top style="hair">
          <color indexed="64"/>
        </top>
      </border>
    </odxf>
    <ndxf>
      <border outline="0">
        <top style="thin">
          <color indexed="64"/>
        </top>
      </border>
    </ndxf>
  </rcc>
  <rcc rId="154" sId="1" odxf="1" dxf="1">
    <nc r="E14">
      <f>C14+D14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55" sId="1" odxf="1" dxf="1">
    <nc r="E15">
      <f>C15+D15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56" sId="1" odxf="1" dxf="1">
    <nc r="E16">
      <f>C16+D16</f>
    </nc>
    <odxf>
      <border outline="0">
        <top style="hair">
          <color indexed="64"/>
        </top>
      </border>
      <protection locked="1"/>
    </odxf>
    <ndxf>
      <border outline="0">
        <top style="thin">
          <color indexed="64"/>
        </top>
      </border>
      <protection locked="0"/>
    </ndxf>
  </rcc>
  <rcc rId="157" sId="1" odxf="1" dxf="1">
    <nc r="E17">
      <f>C17+D17</f>
    </nc>
    <odxf>
      <border outline="0">
        <top style="hair">
          <color indexed="64"/>
        </top>
      </border>
      <protection locked="1"/>
    </odxf>
    <ndxf>
      <border outline="0">
        <top style="thin">
          <color indexed="64"/>
        </top>
      </border>
      <protection locked="0"/>
    </ndxf>
  </rcc>
  <rcc rId="158" sId="1" odxf="1" dxf="1">
    <nc r="E18">
      <f>C18+D18</f>
    </nc>
    <odxf>
      <fill>
        <patternFill patternType="solid">
          <bgColor theme="0"/>
        </patternFill>
      </fill>
      <border outline="0">
        <top style="hair">
          <color indexed="64"/>
        </top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fmt sheetId="1" sqref="E19" start="0" length="0">
    <dxf>
      <font>
        <b/>
        <i val="0"/>
        <sz val="26"/>
        <name val="Times New Roman"/>
        <scheme val="none"/>
      </font>
      <border outline="0">
        <top style="thin">
          <color indexed="64"/>
        </top>
      </border>
      <protection locked="0"/>
    </dxf>
  </rfmt>
  <rcc rId="159" sId="1" odxf="1" dxf="1">
    <nc r="E20">
      <f>C20+D20</f>
    </nc>
    <odxf>
      <font>
        <b val="0"/>
        <sz val="26"/>
        <name val="Times New Roman"/>
        <scheme val="none"/>
      </font>
      <fill>
        <patternFill patternType="solid">
          <bgColor theme="0"/>
        </patternFill>
      </fill>
      <border outline="0">
        <top style="hair">
          <color indexed="64"/>
        </top>
      </border>
    </odxf>
    <ndxf>
      <font>
        <b/>
        <sz val="26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ndxf>
  </rcc>
  <rcc rId="160" sId="1" odxf="1" dxf="1">
    <nc r="E21">
      <f>C21+D21</f>
    </nc>
    <odxf>
      <font>
        <b val="0"/>
        <i/>
        <sz val="26"/>
        <name val="Times New Roman"/>
        <scheme val="none"/>
      </font>
      <fill>
        <patternFill patternType="solid">
          <bgColor theme="0"/>
        </patternFill>
      </fill>
      <border outline="0">
        <top style="hair">
          <color indexed="64"/>
        </top>
      </border>
    </odxf>
    <ndxf>
      <font>
        <b/>
        <i val="0"/>
        <sz val="26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ndxf>
  </rcc>
  <rcc rId="161" sId="1" odxf="1" dxf="1">
    <nc r="E22">
      <f>C22+D22</f>
    </nc>
    <odxf>
      <font>
        <b val="0"/>
        <i/>
        <sz val="26"/>
        <name val="Times New Roman"/>
        <scheme val="none"/>
      </font>
      <fill>
        <patternFill patternType="solid">
          <bgColor theme="0"/>
        </patternFill>
      </fill>
      <border outline="0">
        <top style="hair">
          <color indexed="64"/>
        </top>
      </border>
    </odxf>
    <ndxf>
      <font>
        <b/>
        <i val="0"/>
        <sz val="26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ndxf>
  </rcc>
  <rcc rId="162" sId="1" odxf="1" dxf="1">
    <nc r="E23">
      <f>C23+D23</f>
    </nc>
    <odxf>
      <font>
        <b val="0"/>
        <sz val="26"/>
        <color rgb="FFFF0000"/>
        <name val="Times New Roman"/>
        <scheme val="none"/>
      </font>
      <fill>
        <patternFill patternType="solid">
          <bgColor theme="0"/>
        </patternFill>
      </fill>
      <border outline="0">
        <top style="hair">
          <color indexed="64"/>
        </top>
      </border>
      <protection locked="1"/>
    </odxf>
    <ndxf>
      <font>
        <b/>
        <sz val="26"/>
        <color rgb="FFFF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  <protection locked="0"/>
    </ndxf>
  </rcc>
  <rcc rId="163" sId="1" odxf="1" dxf="1">
    <nc r="E24">
      <f>C24+D24</f>
    </nc>
    <odxf>
      <font>
        <b val="0"/>
        <sz val="26"/>
        <color rgb="FFFF0000"/>
        <name val="Times New Roman"/>
        <scheme val="none"/>
      </font>
      <fill>
        <patternFill patternType="solid">
          <bgColor theme="0"/>
        </patternFill>
      </fill>
      <border outline="0">
        <top style="hair">
          <color indexed="64"/>
        </top>
      </border>
      <protection locked="1"/>
    </odxf>
    <ndxf>
      <font>
        <b/>
        <sz val="26"/>
        <color rgb="FFFF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  <protection locked="0"/>
    </ndxf>
  </rcc>
  <rcc rId="164" sId="1" odxf="1" dxf="1">
    <nc r="E25">
      <f>C25+D25</f>
    </nc>
    <odxf>
      <font>
        <b val="0"/>
        <sz val="26"/>
        <color rgb="FFFF0000"/>
        <name val="Times New Roman"/>
        <scheme val="none"/>
      </font>
      <fill>
        <patternFill patternType="solid">
          <bgColor theme="0"/>
        </patternFill>
      </fill>
      <border outline="0">
        <top style="hair">
          <color indexed="64"/>
        </top>
      </border>
      <protection locked="1"/>
    </odxf>
    <ndxf>
      <font>
        <b/>
        <sz val="26"/>
        <color rgb="FFFF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  <protection locked="0"/>
    </ndxf>
  </rcc>
  <rcc rId="165" sId="1" odxf="1" s="1" dxf="1">
    <nc r="E26">
      <f>C26+D26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Times New Roman Cyr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odxf>
    <ndxf>
      <font>
        <b/>
        <sz val="26"/>
        <color auto="1"/>
        <name val="Times New Roman"/>
        <scheme val="none"/>
      </font>
      <border outline="0">
        <top style="thin">
          <color indexed="64"/>
        </top>
      </border>
      <protection locked="0"/>
    </ndxf>
  </rcc>
  <rcc rId="166" sId="1" odxf="1" dxf="1">
    <nc r="E27">
      <f>C27+D27</f>
    </nc>
    <odxf>
      <font>
        <b val="0"/>
        <i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i val="0"/>
        <sz val="26"/>
        <name val="Times New Roman"/>
        <scheme val="none"/>
      </font>
      <border outline="0">
        <top style="thin">
          <color indexed="64"/>
        </top>
      </border>
    </ndxf>
  </rcc>
  <rcc rId="167" sId="1" odxf="1" dxf="1">
    <nc r="E28">
      <f>C28+D28</f>
    </nc>
    <odxf>
      <font>
        <b val="0"/>
        <i/>
        <sz val="26"/>
        <name val="Times New Roman"/>
        <scheme val="none"/>
      </font>
      <numFmt numFmtId="4" formatCode="#,##0.00"/>
      <border outline="0">
        <top style="hair">
          <color indexed="64"/>
        </top>
      </border>
    </odxf>
    <ndxf>
      <font>
        <b/>
        <i val="0"/>
        <sz val="26"/>
        <name val="Times New Roman"/>
        <scheme val="none"/>
      </font>
      <numFmt numFmtId="168" formatCode="#,##0.0"/>
      <border outline="0">
        <top style="thin">
          <color indexed="64"/>
        </top>
      </border>
    </ndxf>
  </rcc>
  <rcc rId="168" sId="1" odxf="1" dxf="1">
    <nc r="E29">
      <f>C29+D29</f>
    </nc>
    <odxf>
      <font>
        <b val="0"/>
        <sz val="26"/>
        <name val="Times New Roman"/>
        <scheme val="none"/>
      </font>
      <fill>
        <patternFill patternType="solid">
          <bgColor theme="0"/>
        </patternFill>
      </fill>
      <border outline="0">
        <top style="hair">
          <color indexed="64"/>
        </top>
      </border>
    </odxf>
    <ndxf>
      <font>
        <b/>
        <sz val="26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ndxf>
  </rcc>
  <rcc rId="169" sId="1" odxf="1" dxf="1">
    <nc r="E30">
      <f>C30+D30</f>
    </nc>
    <odxf>
      <font>
        <b val="0"/>
        <sz val="26"/>
        <name val="Times New Roman"/>
        <scheme val="none"/>
      </font>
      <fill>
        <patternFill patternType="solid">
          <bgColor theme="0"/>
        </patternFill>
      </fill>
      <border outline="0">
        <top style="hair">
          <color indexed="64"/>
        </top>
      </border>
      <protection locked="1"/>
    </odxf>
    <ndxf>
      <font>
        <b/>
        <sz val="26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  <protection locked="0"/>
    </ndxf>
  </rcc>
  <rcc rId="170" sId="1" odxf="1" dxf="1">
    <nc r="E31">
      <f>C31+D31</f>
    </nc>
    <odxf>
      <font>
        <b val="0"/>
        <sz val="26"/>
        <name val="Times New Roman"/>
        <scheme val="none"/>
      </font>
      <numFmt numFmtId="170" formatCode="#,##0.0000"/>
      <border outline="0">
        <top style="hair">
          <color indexed="64"/>
        </top>
      </border>
    </odxf>
    <ndxf>
      <font>
        <b/>
        <sz val="26"/>
        <name val="Times New Roman"/>
        <scheme val="none"/>
      </font>
      <numFmt numFmtId="168" formatCode="#,##0.0"/>
      <border outline="0">
        <top style="thin">
          <color indexed="64"/>
        </top>
      </border>
    </ndxf>
  </rcc>
  <rcc rId="171" sId="1" odxf="1" dxf="1">
    <nc r="E32">
      <f>C32+D32</f>
    </nc>
    <odxf>
      <font>
        <b val="0"/>
        <sz val="26"/>
        <name val="Times New Roman"/>
        <scheme val="none"/>
      </font>
      <numFmt numFmtId="170" formatCode="#,##0.0000"/>
      <border outline="0">
        <top style="hair">
          <color indexed="64"/>
        </top>
      </border>
    </odxf>
    <ndxf>
      <font>
        <b/>
        <sz val="26"/>
        <name val="Times New Roman"/>
        <scheme val="none"/>
      </font>
      <numFmt numFmtId="168" formatCode="#,##0.0"/>
      <border outline="0">
        <top style="thin">
          <color indexed="64"/>
        </top>
      </border>
    </ndxf>
  </rcc>
  <rcc rId="172" sId="1" odxf="1" dxf="1">
    <nc r="E33">
      <f>C33+D33</f>
    </nc>
    <odxf>
      <font>
        <b val="0"/>
        <sz val="26"/>
        <name val="Times New Roman"/>
        <scheme val="none"/>
      </font>
      <numFmt numFmtId="170" formatCode="#,##0.0000"/>
      <border outline="0">
        <top style="hair">
          <color indexed="64"/>
        </top>
      </border>
    </odxf>
    <ndxf>
      <font>
        <b/>
        <sz val="26"/>
        <name val="Times New Roman"/>
        <scheme val="none"/>
      </font>
      <numFmt numFmtId="168" formatCode="#,##0.0"/>
      <border outline="0">
        <top style="thin">
          <color indexed="64"/>
        </top>
      </border>
    </ndxf>
  </rcc>
  <rcc rId="173" sId="1" odxf="1" dxf="1">
    <nc r="E34">
      <f>C34+D34</f>
    </nc>
    <odxf>
      <font>
        <b val="0"/>
        <sz val="26"/>
        <name val="Times New Roman"/>
        <scheme val="none"/>
      </font>
      <numFmt numFmtId="170" formatCode="#,##0.0000"/>
      <border outline="0">
        <top style="hair">
          <color indexed="64"/>
        </top>
      </border>
    </odxf>
    <ndxf>
      <font>
        <b/>
        <sz val="26"/>
        <name val="Times New Roman"/>
        <scheme val="none"/>
      </font>
      <numFmt numFmtId="168" formatCode="#,##0.0"/>
      <border outline="0">
        <top style="thin">
          <color indexed="64"/>
        </top>
      </border>
    </ndxf>
  </rcc>
  <rfmt sheetId="1" sqref="E35" start="0" length="0">
    <dxf>
      <font>
        <b/>
        <sz val="26"/>
        <name val="Times New Roman"/>
        <scheme val="none"/>
      </font>
      <numFmt numFmtId="168" formatCode="#,##0.0"/>
      <fill>
        <patternFill patternType="none">
          <bgColor indexed="65"/>
        </patternFill>
      </fill>
      <border outline="0">
        <top style="thin">
          <color indexed="64"/>
        </top>
      </border>
    </dxf>
  </rfmt>
  <rcc rId="174" sId="1" odxf="1" dxf="1">
    <nc r="E36">
      <f>C36+D36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75" sId="1" odxf="1" dxf="1">
    <nc r="E37">
      <f>C37+D37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76" sId="1" odxf="1" dxf="1">
    <nc r="E38">
      <f>C38+D38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77" sId="1" odxf="1" dxf="1">
    <nc r="E39">
      <f>C39+D39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78" sId="1" odxf="1" dxf="1">
    <nc r="E40">
      <f>C40+D40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79" sId="1" odxf="1" dxf="1">
    <nc r="E41">
      <f>C41+D41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80" sId="1" odxf="1" dxf="1">
    <nc r="E42">
      <f>C42+D42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81" sId="1" odxf="1" dxf="1">
    <nc r="E43">
      <f>C43+D43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82" sId="1" odxf="1" dxf="1">
    <nc r="E44">
      <f>C44+D44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83" sId="1" odxf="1" dxf="1">
    <nc r="E45">
      <f>C45+D45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84" sId="1" odxf="1" dxf="1">
    <nc r="E46">
      <f>C46+D46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85" sId="1" odxf="1" dxf="1">
    <nc r="E47">
      <f>C47+D47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86" sId="1" odxf="1" dxf="1">
    <nc r="E48">
      <f>C48+D48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87" sId="1" odxf="1" dxf="1">
    <nc r="E49">
      <f>C49+D49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88" sId="1" odxf="1" dxf="1">
    <nc r="E50">
      <f>C50+D50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189" sId="1" odxf="1" dxf="1">
    <nc r="E51">
      <f>C51+D51</f>
    </nc>
    <odxf>
      <font>
        <b val="0"/>
        <i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i val="0"/>
        <sz val="26"/>
        <name val="Times New Roman"/>
        <scheme val="none"/>
      </font>
      <border outline="0">
        <top style="thin">
          <color indexed="64"/>
        </top>
      </border>
    </ndxf>
  </rcc>
  <rcc rId="190" sId="1" odxf="1" dxf="1">
    <nc r="E52">
      <f>C52+D52</f>
    </nc>
    <odxf>
      <font>
        <b val="0"/>
        <i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i val="0"/>
        <sz val="26"/>
        <name val="Times New Roman"/>
        <scheme val="none"/>
      </font>
      <border outline="0">
        <top style="thin">
          <color indexed="64"/>
        </top>
      </border>
    </ndxf>
  </rcc>
  <rcc rId="191" sId="1" odxf="1" dxf="1">
    <nc r="E53">
      <f>C53+D53</f>
    </nc>
    <odxf>
      <font>
        <b val="0"/>
        <sz val="26"/>
        <name val="Times New Roman"/>
        <scheme val="none"/>
      </font>
      <fill>
        <patternFill patternType="solid">
          <bgColor theme="0"/>
        </patternFill>
      </fill>
      <border outline="0">
        <top style="hair">
          <color indexed="64"/>
        </top>
      </border>
      <protection locked="1"/>
    </odxf>
    <ndxf>
      <font>
        <b/>
        <sz val="26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  <protection locked="0"/>
    </ndxf>
  </rcc>
  <rcc rId="192" sId="1" odxf="1" dxf="1">
    <nc r="E54">
      <f>C54+D54</f>
    </nc>
    <odxf>
      <border outline="0">
        <top style="hair">
          <color indexed="64"/>
        </top>
      </border>
    </odxf>
    <ndxf>
      <border outline="0">
        <top style="thin">
          <color indexed="64"/>
        </top>
      </border>
    </ndxf>
  </rcc>
  <rcc rId="193" sId="1" odxf="1" dxf="1">
    <nc r="E55">
      <f>C55+D55</f>
    </nc>
    <odxf>
      <font>
        <b val="0"/>
        <i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i val="0"/>
        <sz val="26"/>
        <name val="Times New Roman"/>
        <scheme val="none"/>
      </font>
      <border outline="0">
        <top style="thin">
          <color indexed="64"/>
        </top>
      </border>
    </ndxf>
  </rcc>
  <rcc rId="194" sId="1" odxf="1" dxf="1">
    <nc r="E56">
      <f>C56+D56</f>
    </nc>
    <odxf>
      <font>
        <b val="0"/>
        <i/>
        <sz val="26"/>
        <name val="Times New Roman"/>
        <scheme val="none"/>
      </font>
      <border outline="0">
        <top style="hair">
          <color indexed="64"/>
        </top>
      </border>
      <protection locked="1"/>
    </odxf>
    <ndxf>
      <font>
        <b/>
        <i val="0"/>
        <sz val="26"/>
        <name val="Times New Roman"/>
        <scheme val="none"/>
      </font>
      <border outline="0">
        <top style="thin">
          <color indexed="64"/>
        </top>
      </border>
      <protection locked="0"/>
    </ndxf>
  </rcc>
  <rcc rId="195" sId="1" odxf="1" dxf="1">
    <nc r="E57">
      <f>C57+D57</f>
    </nc>
    <odxf>
      <font>
        <i/>
        <sz val="26"/>
        <name val="Times New Roman"/>
        <scheme val="none"/>
      </font>
      <border outline="0">
        <top style="hair">
          <color indexed="64"/>
        </top>
      </border>
      <protection locked="1"/>
    </odxf>
    <ndxf>
      <font>
        <i val="0"/>
        <sz val="26"/>
        <name val="Times New Roman"/>
        <scheme val="none"/>
      </font>
      <border outline="0">
        <top style="thin">
          <color indexed="64"/>
        </top>
      </border>
      <protection locked="0"/>
    </ndxf>
  </rcc>
  <rcc rId="196" sId="1" odxf="1" dxf="1">
    <nc r="E58">
      <f>C58+D58</f>
    </nc>
    <odxf>
      <font>
        <b val="0"/>
        <i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i val="0"/>
        <sz val="26"/>
        <name val="Times New Roman"/>
        <scheme val="none"/>
      </font>
      <border outline="0">
        <top style="thin">
          <color indexed="64"/>
        </top>
      </border>
    </ndxf>
  </rcc>
  <rcc rId="197" sId="1" odxf="1" dxf="1">
    <nc r="E59">
      <f>C59+D59</f>
    </nc>
    <odxf>
      <border outline="0">
        <top style="hair">
          <color indexed="64"/>
        </top>
      </border>
    </odxf>
    <ndxf>
      <border outline="0">
        <top style="thin">
          <color indexed="64"/>
        </top>
      </border>
    </ndxf>
  </rcc>
  <rcc rId="198" sId="1" odxf="1" dxf="1">
    <nc r="E60">
      <f>C60+D60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  <protection locked="1"/>
    </odxf>
    <ndxf>
      <font>
        <b/>
        <sz val="26"/>
        <name val="Times New Roman"/>
        <scheme val="none"/>
      </font>
      <border outline="0">
        <top style="thin">
          <color indexed="64"/>
        </top>
      </border>
      <protection locked="0"/>
    </ndxf>
  </rcc>
  <rcc rId="199" sId="1" odxf="1" dxf="1">
    <nc r="E61">
      <f>C61+D61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  <protection locked="1"/>
    </odxf>
    <ndxf>
      <font>
        <b/>
        <sz val="26"/>
        <name val="Times New Roman"/>
        <scheme val="none"/>
      </font>
      <border outline="0">
        <top style="thin">
          <color indexed="64"/>
        </top>
      </border>
      <protection locked="0"/>
    </ndxf>
  </rcc>
  <rcc rId="200" sId="1" odxf="1" dxf="1">
    <nc r="E62">
      <f>C62+D62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fmt sheetId="1" sqref="E63" start="0" length="0">
    <dxf>
      <fill>
        <patternFill patternType="none">
          <bgColor indexed="65"/>
        </patternFill>
      </fill>
      <border outline="0">
        <top style="thin">
          <color indexed="64"/>
        </top>
      </border>
      <protection locked="0"/>
    </dxf>
  </rfmt>
  <rfmt sheetId="1" sqref="E64" start="0" length="0">
    <dxf>
      <fill>
        <patternFill patternType="none">
          <bgColor indexed="65"/>
        </patternFill>
      </fill>
      <border outline="0">
        <top style="thin">
          <color indexed="64"/>
        </top>
      </border>
      <protection locked="0"/>
    </dxf>
  </rfmt>
  <rfmt sheetId="1" sqref="E65" start="0" length="0">
    <dxf>
      <font>
        <b/>
        <sz val="26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  <protection locked="0"/>
    </dxf>
  </rfmt>
  <rfmt sheetId="1" sqref="E66" start="0" length="0">
    <dxf>
      <font>
        <b/>
        <sz val="26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  <protection locked="0"/>
    </dxf>
  </rfmt>
  <rfmt sheetId="1" sqref="E11:E12" start="0" length="2147483647">
    <dxf>
      <font>
        <b val="0"/>
      </font>
    </dxf>
  </rfmt>
  <rfmt sheetId="1" sqref="E14:E15" start="0" length="2147483647">
    <dxf>
      <font>
        <b val="0"/>
      </font>
    </dxf>
  </rfmt>
  <rfmt sheetId="1" sqref="E19" start="0" length="2147483647">
    <dxf>
      <font>
        <b val="0"/>
      </font>
    </dxf>
  </rfmt>
  <rcc rId="201" sId="1" odxf="1" dxf="1">
    <nc r="E19">
      <f>E20+E26+E30+E31+E34+E36+E39+E41+E42+E43+E44+E45+E46+E47+E50+E53+E35</f>
    </nc>
    <ndxf>
      <font>
        <i/>
        <sz val="26"/>
        <name val="Times New Roman"/>
        <scheme val="none"/>
      </font>
      <fill>
        <patternFill patternType="solid">
          <bgColor rgb="FFFFFF00"/>
        </patternFill>
      </fill>
      <border outline="0">
        <top style="hair">
          <color indexed="64"/>
        </top>
      </border>
      <protection locked="1"/>
    </ndxf>
  </rcc>
  <rfmt sheetId="1" sqref="E20" start="0" length="2147483647">
    <dxf>
      <font>
        <b val="0"/>
      </font>
    </dxf>
  </rfmt>
  <rfmt sheetId="1" sqref="E21" start="0" length="2147483647">
    <dxf>
      <font>
        <b val="0"/>
      </font>
    </dxf>
  </rfmt>
  <rfmt sheetId="1" sqref="E22:E26" start="0" length="2147483647">
    <dxf>
      <font>
        <b val="0"/>
      </font>
    </dxf>
  </rfmt>
  <rfmt sheetId="1" sqref="E22:E26" start="0" length="2147483647">
    <dxf>
      <font>
        <i/>
      </font>
    </dxf>
  </rfmt>
  <rfmt sheetId="1" sqref="E26" start="0" length="2147483647">
    <dxf>
      <font>
        <i val="0"/>
      </font>
    </dxf>
  </rfmt>
  <rfmt sheetId="1" sqref="E27:E28" start="0" length="2147483647">
    <dxf>
      <font>
        <i/>
      </font>
    </dxf>
  </rfmt>
  <rfmt sheetId="1" sqref="E27:E28" start="0" length="2147483647">
    <dxf>
      <font>
        <b val="0"/>
      </font>
    </dxf>
  </rfmt>
  <rfmt sheetId="1" sqref="E30" start="0" length="2147483647">
    <dxf>
      <font>
        <b val="0"/>
      </font>
    </dxf>
  </rfmt>
  <rfmt sheetId="1" sqref="E35" start="0" length="2147483647">
    <dxf>
      <font>
        <b val="0"/>
      </font>
    </dxf>
  </rfmt>
  <rfmt sheetId="1" sqref="E36" start="0" length="2147483647">
    <dxf>
      <font>
        <b val="0"/>
      </font>
    </dxf>
  </rfmt>
  <rfmt sheetId="1" sqref="E39:E51" start="0" length="2147483647">
    <dxf>
      <font>
        <b val="0"/>
      </font>
    </dxf>
  </rfmt>
  <rfmt sheetId="1" sqref="E53" start="0" length="2147483647">
    <dxf>
      <font>
        <b val="0"/>
      </font>
    </dxf>
  </rfmt>
  <rfmt sheetId="1" sqref="E55:E56" start="0" length="2147483647">
    <dxf>
      <font>
        <b val="0"/>
      </font>
    </dxf>
  </rfmt>
  <rfmt sheetId="1" sqref="G59" start="0" length="0">
    <dxf>
      <numFmt numFmtId="168" formatCode="#,##0.0"/>
    </dxf>
  </rfmt>
  <rfmt sheetId="1" sqref="E58" start="0" length="2147483647">
    <dxf>
      <font>
        <b val="0"/>
      </font>
    </dxf>
  </rfmt>
  <rfmt sheetId="1" sqref="E61:E62" start="0" length="2147483647">
    <dxf>
      <font>
        <b val="0"/>
      </font>
    </dxf>
  </rfmt>
  <rcc rId="202" sId="1" numFmtId="4">
    <oc r="D63">
      <v>242662.06481739949</v>
    </oc>
    <nc r="D63">
      <f>D10-D15</f>
    </nc>
  </rcc>
  <rcc rId="203" sId="1" odxf="1" dxf="1">
    <nc r="E63">
      <f>E10-E15</f>
    </nc>
    <ndxf>
      <fill>
        <patternFill patternType="solid">
          <bgColor theme="0" tint="-0.14999847407452621"/>
        </patternFill>
      </fill>
      <border outline="0">
        <top style="hair">
          <color indexed="64"/>
        </top>
      </border>
      <protection locked="1"/>
    </ndxf>
  </rcc>
  <rfmt sheetId="1" sqref="E65:E66" start="0" length="2147483647">
    <dxf>
      <font>
        <b val="0"/>
      </font>
    </dxf>
  </rfmt>
  <rfmt sheetId="1" sqref="E64" start="0" length="0">
    <dxf>
      <fill>
        <patternFill patternType="solid">
          <bgColor theme="0" tint="-0.14999847407452621"/>
        </patternFill>
      </fill>
      <border outline="0">
        <top style="hair">
          <color indexed="64"/>
        </top>
      </border>
      <protection locked="1"/>
    </dxf>
  </rfmt>
  <rcc rId="204" sId="1">
    <nc r="E64">
      <f>C64+D64</f>
    </nc>
  </rcc>
  <rcc rId="205" sId="1" odxf="1" dxf="1">
    <nc r="E65">
      <f>E16/E64*100</f>
    </nc>
    <ndxf>
      <fill>
        <patternFill patternType="solid">
          <bgColor theme="0"/>
        </patternFill>
      </fill>
      <border outline="0">
        <top style="hair">
          <color indexed="64"/>
        </top>
      </border>
      <protection locked="1"/>
    </ndxf>
  </rcc>
  <rcc rId="206" sId="1" odxf="1" dxf="1">
    <nc r="E66">
      <f>E63/E64*100</f>
    </nc>
    <ndxf>
      <fill>
        <patternFill patternType="solid">
          <bgColor theme="0"/>
        </patternFill>
      </fill>
      <border outline="0">
        <top style="hair">
          <color indexed="64"/>
        </top>
      </border>
      <protection locked="1"/>
    </ndxf>
  </rcc>
  <rcc rId="207" sId="1">
    <oc r="F10">
      <f>C10/B10*100</f>
    </oc>
    <nc r="F10">
      <f>E10/B10*100</f>
    </nc>
  </rcc>
  <rcc rId="208" sId="1" odxf="1" dxf="1">
    <oc r="F11">
      <f>C11/B11*100</f>
    </oc>
    <nc r="F11">
      <f>E11/B11*100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209" sId="1" odxf="1" dxf="1">
    <oc r="F12">
      <f>C12/B12*100</f>
    </oc>
    <nc r="F12">
      <f>E12/B12*100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210" sId="1" odxf="1" dxf="1">
    <oc r="F13">
      <f>C13/B13*100</f>
    </oc>
    <nc r="F13">
      <f>E13/B13*100</f>
    </nc>
    <odxf>
      <border outline="0">
        <top style="hair">
          <color indexed="64"/>
        </top>
      </border>
    </odxf>
    <ndxf>
      <border outline="0">
        <top style="thin">
          <color indexed="64"/>
        </top>
      </border>
    </ndxf>
  </rcc>
  <rcc rId="211" sId="1" odxf="1" dxf="1">
    <oc r="F14">
      <f>C14/B14*100</f>
    </oc>
    <nc r="F14">
      <f>E14/B14*100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212" sId="1" odxf="1" dxf="1">
    <oc r="F15">
      <f>C15/B15*100</f>
    </oc>
    <nc r="F15">
      <f>E15/B15*100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fmt sheetId="1" sqref="F16" start="0" length="0">
    <dxf>
      <border outline="0">
        <top style="thin">
          <color indexed="64"/>
        </top>
      </border>
    </dxf>
  </rfmt>
  <rfmt sheetId="1" sqref="F17" start="0" length="0">
    <dxf>
      <fill>
        <patternFill>
          <bgColor theme="0"/>
        </patternFill>
      </fill>
      <border outline="0">
        <top style="thin">
          <color indexed="64"/>
        </top>
      </border>
    </dxf>
  </rfmt>
  <rfmt sheetId="1" sqref="F18" start="0" length="0">
    <dxf>
      <fill>
        <patternFill>
          <bgColor theme="0"/>
        </patternFill>
      </fill>
      <border outline="0">
        <top style="thin">
          <color indexed="64"/>
        </top>
      </border>
    </dxf>
  </rfmt>
  <rcc rId="213" sId="1" odxf="1" dxf="1">
    <oc r="F19">
      <f>C19/B19*100</f>
    </oc>
    <nc r="F19">
      <f>E19/B19*100</f>
    </nc>
    <odxf>
      <font>
        <b val="0"/>
        <i/>
        <sz val="26"/>
        <name val="Times New Roman"/>
        <scheme val="none"/>
      </font>
      <border outline="0">
        <top style="hair">
          <color indexed="64"/>
        </top>
      </border>
      <protection locked="0"/>
    </odxf>
    <ndxf>
      <font>
        <b/>
        <i val="0"/>
        <sz val="26"/>
        <name val="Times New Roman"/>
        <scheme val="none"/>
      </font>
      <border outline="0">
        <top style="thin">
          <color indexed="64"/>
        </top>
      </border>
      <protection locked="1"/>
    </ndxf>
  </rcc>
  <rcc rId="214" sId="1" odxf="1" dxf="1">
    <oc r="F20">
      <f>C20/B20*100</f>
    </oc>
    <nc r="F20">
      <f>E20/B20*100</f>
    </nc>
    <odxf>
      <font>
        <b val="0"/>
        <sz val="26"/>
        <color theme="0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color theme="0"/>
        <name val="Times New Roman"/>
        <scheme val="none"/>
      </font>
      <border outline="0">
        <top style="thin">
          <color indexed="64"/>
        </top>
      </border>
    </ndxf>
  </rcc>
  <rcc rId="215" sId="1" odxf="1" dxf="1">
    <oc r="F21">
      <f>C21/B21*100</f>
    </oc>
    <nc r="F21">
      <f>E21/B21*100</f>
    </nc>
    <odxf>
      <font>
        <b val="0"/>
        <i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i val="0"/>
        <sz val="26"/>
        <name val="Times New Roman"/>
        <scheme val="none"/>
      </font>
      <border outline="0">
        <top style="thin">
          <color indexed="64"/>
        </top>
      </border>
    </ndxf>
  </rcc>
  <rcc rId="216" sId="1" odxf="1" dxf="1">
    <oc r="F22">
      <f>C22/B22*100</f>
    </oc>
    <nc r="F22">
      <f>E22/B22*100</f>
    </nc>
    <odxf>
      <font>
        <b val="0"/>
        <i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i val="0"/>
        <sz val="26"/>
        <name val="Times New Roman"/>
        <scheme val="none"/>
      </font>
      <border outline="0">
        <top style="thin">
          <color indexed="64"/>
        </top>
      </border>
    </ndxf>
  </rcc>
  <rfmt sheetId="1" sqref="F23" start="0" length="0">
    <dxf>
      <font>
        <b/>
        <i val="0"/>
        <sz val="26"/>
        <name val="Times New Roman"/>
        <scheme val="none"/>
      </font>
      <border outline="0">
        <top style="thin">
          <color indexed="64"/>
        </top>
      </border>
    </dxf>
  </rfmt>
  <rfmt sheetId="1" sqref="F24" start="0" length="0">
    <dxf>
      <font>
        <b/>
        <i val="0"/>
        <sz val="26"/>
        <name val="Times New Roman"/>
        <scheme val="none"/>
      </font>
      <border outline="0">
        <top style="thin">
          <color indexed="64"/>
        </top>
      </border>
    </dxf>
  </rfmt>
  <rfmt sheetId="1" sqref="F25" start="0" length="0">
    <dxf>
      <font>
        <b/>
        <i val="0"/>
        <sz val="26"/>
        <name val="Times New Roman"/>
        <scheme val="none"/>
      </font>
      <border outline="0">
        <top style="thin">
          <color indexed="64"/>
        </top>
      </border>
    </dxf>
  </rfmt>
  <rfmt sheetId="1" sqref="F26" start="0" length="0">
    <dxf>
      <font>
        <b/>
        <strike val="0"/>
        <sz val="26"/>
        <name val="Times New Roman"/>
        <scheme val="none"/>
      </font>
      <fill>
        <patternFill>
          <bgColor theme="0"/>
        </patternFill>
      </fill>
      <border outline="0">
        <top style="thin">
          <color indexed="64"/>
        </top>
      </border>
    </dxf>
  </rfmt>
  <rfmt sheetId="1" sqref="F27" start="0" length="0">
    <dxf>
      <font>
        <b/>
        <i val="0"/>
        <sz val="26"/>
        <name val="Times New Roman"/>
        <scheme val="none"/>
      </font>
      <border outline="0">
        <top style="thin">
          <color indexed="64"/>
        </top>
      </border>
    </dxf>
  </rfmt>
  <rfmt sheetId="1" sqref="F28" start="0" length="0">
    <dxf>
      <font>
        <b/>
        <i val="0"/>
        <strike val="0"/>
        <sz val="26"/>
        <name val="Times New Roman"/>
        <scheme val="none"/>
      </font>
      <fill>
        <patternFill>
          <bgColor theme="0"/>
        </patternFill>
      </fill>
      <border outline="0">
        <top style="thin">
          <color indexed="64"/>
        </top>
      </border>
    </dxf>
  </rfmt>
  <rfmt sheetId="1" sqref="F29" start="0" length="0">
    <dxf>
      <font>
        <b/>
        <sz val="26"/>
        <name val="Times New Roman"/>
        <scheme val="none"/>
      </font>
      <border outline="0">
        <top style="thin">
          <color indexed="64"/>
        </top>
      </border>
    </dxf>
  </rfmt>
  <rcc rId="217" sId="1" odxf="1" dxf="1">
    <oc r="F30">
      <f>C30/B30*100</f>
    </oc>
    <nc r="F30">
      <f>E30/B30*100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218" sId="1" odxf="1" dxf="1">
    <oc r="F31">
      <f>C31/B31*100</f>
    </oc>
    <nc r="F31">
      <f>E31/B31*100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name val="Times New Roman"/>
        <scheme val="none"/>
      </font>
      <border outline="0">
        <top style="thin">
          <color indexed="64"/>
        </top>
      </border>
    </ndxf>
  </rcc>
  <rcc rId="219" sId="1" odxf="1" dxf="1">
    <oc r="F32">
      <f>C32/B32*100</f>
    </oc>
    <nc r="F32">
      <f>E32/B32*100</f>
    </nc>
    <odxf>
      <font>
        <b val="0"/>
        <i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i val="0"/>
        <sz val="26"/>
        <name val="Times New Roman"/>
        <scheme val="none"/>
      </font>
      <border outline="0">
        <top style="thin">
          <color indexed="64"/>
        </top>
      </border>
    </ndxf>
  </rcc>
  <rcc rId="220" sId="1" odxf="1" dxf="1">
    <oc r="F33">
      <f>C33/B33*100</f>
    </oc>
    <nc r="F33">
      <f>E33/B33*100</f>
    </nc>
    <odxf>
      <font>
        <b val="0"/>
        <i/>
        <sz val="26"/>
        <name val="Times New Roman"/>
        <scheme val="none"/>
      </font>
      <border outline="0">
        <top style="hair">
          <color indexed="64"/>
        </top>
      </border>
    </odxf>
    <ndxf>
      <font>
        <b/>
        <i val="0"/>
        <sz val="26"/>
        <name val="Times New Roman"/>
        <scheme val="none"/>
      </font>
      <border outline="0">
        <top style="thin">
          <color indexed="64"/>
        </top>
      </border>
    </ndxf>
  </rcc>
  <rcc rId="221" sId="1" odxf="1" dxf="1">
    <oc r="F34">
      <f>C34/B34*100</f>
    </oc>
    <nc r="F34">
      <f>E34/B34*100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  <protection locked="0"/>
    </odxf>
    <ndxf>
      <font>
        <b/>
        <sz val="26"/>
        <name val="Times New Roman"/>
        <scheme val="none"/>
      </font>
      <border outline="0">
        <top style="thin">
          <color indexed="64"/>
        </top>
      </border>
      <protection locked="1"/>
    </ndxf>
  </rcc>
  <rfmt sheetId="1" sqref="F35" start="0" length="0">
    <dxf>
      <font>
        <b/>
        <sz val="26"/>
        <name val="Times New Roman"/>
        <scheme val="none"/>
      </font>
      <fill>
        <patternFill>
          <bgColor theme="0"/>
        </patternFill>
      </fill>
      <border outline="0">
        <top style="thin">
          <color indexed="64"/>
        </top>
      </border>
      <protection locked="1"/>
    </dxf>
  </rfmt>
  <rcc rId="222" sId="1" odxf="1" dxf="1">
    <oc r="F36">
      <f>C36/B36*100</f>
    </oc>
    <nc r="F36">
      <f>E36/B36*100</f>
    </nc>
    <odxf>
      <font>
        <b val="0"/>
        <sz val="26"/>
        <name val="Times New Roman"/>
        <scheme val="none"/>
      </font>
      <border outline="0">
        <top style="hair">
          <color indexed="64"/>
        </top>
      </border>
      <protection locked="0"/>
    </odxf>
    <ndxf>
      <font>
        <b/>
        <sz val="26"/>
        <name val="Times New Roman"/>
        <scheme val="none"/>
      </font>
      <border outline="0">
        <top style="thin">
          <color indexed="64"/>
        </top>
      </border>
      <protection locked="1"/>
    </ndxf>
  </rcc>
  <rcc rId="223" sId="1" odxf="1" dxf="1">
    <oc r="F37">
      <f>#REF!/B37*100</f>
    </oc>
    <nc r="F37">
      <f>E37/B37*100</f>
    </nc>
    <odxf>
      <border outline="0">
        <top style="hair">
          <color indexed="64"/>
        </top>
      </border>
      <protection locked="0"/>
    </odxf>
    <ndxf>
      <border outline="0">
        <top style="thin">
          <color indexed="64"/>
        </top>
      </border>
      <protection locked="1"/>
    </ndxf>
  </rcc>
  <rcc rId="224" sId="1" odxf="1" dxf="1">
    <nc r="F38">
      <f>E38/B38*100</f>
    </nc>
    <odxf>
      <border outline="0">
        <top style="hair">
          <color indexed="64"/>
        </top>
      </border>
      <protection locked="0"/>
    </odxf>
    <ndxf>
      <border outline="0">
        <top style="thin">
          <color indexed="64"/>
        </top>
      </border>
      <protection locked="1"/>
    </ndxf>
  </rcc>
  <rfmt sheetId="1" sqref="F39" start="0" length="0">
    <dxf>
      <border outline="0">
        <top style="thin">
          <color indexed="64"/>
        </top>
      </border>
      <protection locked="1"/>
    </dxf>
  </rfmt>
  <rfmt sheetId="1" sqref="F40" start="0" length="0">
    <dxf>
      <border outline="0">
        <top style="thin">
          <color indexed="64"/>
        </top>
      </border>
      <protection locked="1"/>
    </dxf>
  </rfmt>
  <rfmt sheetId="1" sqref="F41" start="0" length="0">
    <dxf>
      <border outline="0">
        <top style="thin">
          <color indexed="64"/>
        </top>
      </border>
      <protection locked="1"/>
    </dxf>
  </rfmt>
  <rfmt sheetId="1" sqref="F42" start="0" length="0">
    <dxf>
      <border outline="0">
        <top style="thin">
          <color indexed="64"/>
        </top>
      </border>
      <protection locked="1"/>
    </dxf>
  </rfmt>
  <rfmt sheetId="1" sqref="F43" start="0" length="0">
    <dxf>
      <border outline="0">
        <top style="thin">
          <color indexed="64"/>
        </top>
      </border>
      <protection locked="1"/>
    </dxf>
  </rfmt>
  <rfmt sheetId="1" sqref="F44" start="0" length="0">
    <dxf>
      <border outline="0">
        <top style="thin">
          <color indexed="64"/>
        </top>
      </border>
      <protection locked="1"/>
    </dxf>
  </rfmt>
  <rfmt sheetId="1" sqref="F45" start="0" length="0">
    <dxf>
      <border outline="0">
        <top style="thin">
          <color indexed="64"/>
        </top>
      </border>
      <protection locked="1"/>
    </dxf>
  </rfmt>
  <rfmt sheetId="1" sqref="F46" start="0" length="0">
    <dxf>
      <border outline="0">
        <top style="thin">
          <color indexed="64"/>
        </top>
      </border>
      <protection locked="1"/>
    </dxf>
  </rfmt>
  <rfmt sheetId="1" sqref="F47" start="0" length="0">
    <dxf>
      <font>
        <i val="0"/>
        <sz val="26"/>
        <name val="Times New Roman"/>
        <scheme val="none"/>
      </font>
      <border outline="0">
        <top style="thin">
          <color indexed="64"/>
        </top>
      </border>
      <protection locked="1"/>
    </dxf>
  </rfmt>
  <rfmt sheetId="1" sqref="F48" start="0" length="0">
    <dxf>
      <font>
        <i val="0"/>
        <sz val="26"/>
        <name val="Times New Roman"/>
        <scheme val="none"/>
      </font>
      <border outline="0">
        <top style="thin">
          <color indexed="64"/>
        </top>
      </border>
      <protection locked="1"/>
    </dxf>
  </rfmt>
  <rfmt sheetId="1" sqref="F49" start="0" length="0">
    <dxf>
      <font>
        <i val="0"/>
        <sz val="26"/>
        <name val="Times New Roman"/>
        <scheme val="none"/>
      </font>
      <border outline="0">
        <top style="thin">
          <color indexed="64"/>
        </top>
      </border>
      <protection locked="1"/>
    </dxf>
  </rfmt>
  <rfmt sheetId="1" sqref="F50" start="0" length="0">
    <dxf>
      <border outline="0">
        <top style="thin">
          <color indexed="64"/>
        </top>
      </border>
      <protection locked="1"/>
    </dxf>
  </rfmt>
  <rfmt sheetId="1" sqref="F51" start="0" length="0">
    <dxf>
      <border outline="0">
        <top style="thin">
          <color indexed="64"/>
        </top>
      </border>
      <protection locked="1"/>
    </dxf>
  </rfmt>
  <rfmt sheetId="1" sqref="F52" start="0" length="0">
    <dxf>
      <border outline="0">
        <top style="thin">
          <color indexed="64"/>
        </top>
      </border>
      <protection locked="1"/>
    </dxf>
  </rfmt>
  <rfmt sheetId="1" sqref="F53" start="0" length="0">
    <dxf>
      <border outline="0">
        <top style="thin">
          <color indexed="64"/>
        </top>
      </border>
      <protection locked="1"/>
    </dxf>
  </rfmt>
  <rfmt sheetId="1" sqref="F54" start="0" length="0">
    <dxf>
      <border outline="0">
        <top style="thin">
          <color indexed="64"/>
        </top>
      </border>
    </dxf>
  </rfmt>
  <rfmt sheetId="1" sqref="F55" start="0" length="0">
    <dxf>
      <border outline="0">
        <top style="thin">
          <color indexed="64"/>
        </top>
      </border>
      <protection locked="1"/>
    </dxf>
  </rfmt>
  <rfmt sheetId="1" sqref="F56" start="0" length="0">
    <dxf>
      <border outline="0">
        <top style="thin">
          <color indexed="64"/>
        </top>
      </border>
      <protection locked="1"/>
    </dxf>
  </rfmt>
  <rfmt sheetId="1" sqref="F57" start="0" length="0">
    <dxf>
      <border outline="0">
        <top style="thin">
          <color indexed="64"/>
        </top>
      </border>
    </dxf>
  </rfmt>
  <rfmt sheetId="1" sqref="F58" start="0" length="0">
    <dxf>
      <border outline="0">
        <top style="thin">
          <color indexed="64"/>
        </top>
      </border>
    </dxf>
  </rfmt>
  <rfmt sheetId="1" sqref="F59" start="0" length="0">
    <dxf>
      <font>
        <sz val="26"/>
        <color theme="0"/>
        <name val="Times New Roman"/>
        <scheme val="none"/>
      </font>
      <border outline="0">
        <top style="thin">
          <color indexed="64"/>
        </top>
      </border>
    </dxf>
  </rfmt>
  <rcc rId="225" sId="1" odxf="1" dxf="1">
    <oc r="F60">
      <f>C60/B60*100</f>
    </oc>
    <nc r="F60">
      <f>E60/B60*100</f>
    </nc>
    <odxf>
      <font>
        <b val="0"/>
        <sz val="26"/>
        <color theme="0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color theme="0"/>
        <name val="Times New Roman"/>
        <scheme val="none"/>
      </font>
      <border outline="0">
        <top style="thin">
          <color indexed="64"/>
        </top>
      </border>
    </ndxf>
  </rcc>
  <rcc rId="226" sId="1" odxf="1" dxf="1">
    <oc r="F61">
      <f>C61/B61*100</f>
    </oc>
    <nc r="F61">
      <f>E61/B61*100</f>
    </nc>
    <odxf>
      <font>
        <b val="0"/>
        <sz val="26"/>
        <color theme="0"/>
        <name val="Times New Roman"/>
        <scheme val="none"/>
      </font>
      <border outline="0">
        <top style="hair">
          <color indexed="64"/>
        </top>
      </border>
    </odxf>
    <ndxf>
      <font>
        <b/>
        <sz val="26"/>
        <color theme="0"/>
        <name val="Times New Roman"/>
        <scheme val="none"/>
      </font>
      <border outline="0">
        <top style="thin">
          <color indexed="64"/>
        </top>
      </border>
    </ndxf>
  </rcc>
  <rcc rId="227" sId="1" odxf="1" dxf="1">
    <oc r="F62">
      <f>C62/B62*100</f>
    </oc>
    <nc r="F62">
      <f>E62/B62*100</f>
    </nc>
    <odxf>
      <font>
        <b val="0"/>
        <sz val="26"/>
        <color theme="0"/>
        <name val="Times New Roman"/>
        <scheme val="none"/>
      </font>
      <border outline="0">
        <top style="hair">
          <color indexed="64"/>
        </top>
      </border>
      <protection locked="0"/>
    </odxf>
    <ndxf>
      <font>
        <b/>
        <sz val="26"/>
        <color theme="0"/>
        <name val="Times New Roman"/>
        <scheme val="none"/>
      </font>
      <border outline="0">
        <top style="thin">
          <color indexed="64"/>
        </top>
      </border>
      <protection locked="1"/>
    </ndxf>
  </rcc>
  <rfmt sheetId="1" sqref="F63" start="0" length="0">
    <dxf>
      <fill>
        <patternFill>
          <bgColor theme="0"/>
        </patternFill>
      </fill>
      <border outline="0">
        <top style="thin">
          <color indexed="64"/>
        </top>
      </border>
    </dxf>
  </rfmt>
  <rfmt sheetId="1" sqref="F64" start="0" length="0">
    <dxf>
      <fill>
        <patternFill>
          <bgColor theme="0"/>
        </patternFill>
      </fill>
      <border outline="0">
        <top style="thin">
          <color indexed="64"/>
        </top>
      </border>
    </dxf>
  </rfmt>
  <rfmt sheetId="1" s="1" sqref="F65" start="0" length="0">
    <dxf>
      <font>
        <b/>
        <sz val="26"/>
        <color auto="1"/>
        <name val="Times New Roman"/>
        <scheme val="none"/>
      </font>
      <numFmt numFmtId="167" formatCode="0.0"/>
      <border outline="0">
        <top style="thin">
          <color indexed="64"/>
        </top>
      </border>
    </dxf>
  </rfmt>
  <rfmt sheetId="1" s="1" sqref="F66" start="0" length="0">
    <dxf>
      <font>
        <b/>
        <sz val="26"/>
        <color auto="1"/>
        <name val="Times New Roman"/>
        <scheme val="none"/>
      </font>
      <numFmt numFmtId="167" formatCode="0.0"/>
      <border outline="0">
        <top style="thin">
          <color indexed="64"/>
        </top>
      </border>
    </dxf>
  </rfmt>
  <rfmt sheetId="1" sqref="F11" start="0" length="2147483647">
    <dxf>
      <font>
        <b val="0"/>
      </font>
    </dxf>
  </rfmt>
  <rfmt sheetId="1" sqref="F12" start="0" length="2147483647">
    <dxf>
      <font>
        <b val="0"/>
      </font>
    </dxf>
  </rfmt>
  <rfmt sheetId="1" sqref="F14" start="0" length="2147483647">
    <dxf>
      <font>
        <b val="0"/>
      </font>
    </dxf>
  </rfmt>
  <rfmt sheetId="1" sqref="F15" start="0" length="2147483647">
    <dxf>
      <font>
        <b val="0"/>
      </font>
    </dxf>
  </rfmt>
  <rcc rId="228" sId="1">
    <oc r="F16">
      <f>C16/B16*100</f>
    </oc>
    <nc r="F16"/>
  </rcc>
  <rcc rId="229" sId="1">
    <oc r="F17">
      <f>C17/B17*100</f>
    </oc>
    <nc r="F17"/>
  </rcc>
  <rcc rId="230" sId="1">
    <oc r="F18">
      <f>C18/B18*100</f>
    </oc>
    <nc r="F18"/>
  </rcc>
  <rfmt sheetId="1" sqref="F19">
    <dxf>
      <fill>
        <patternFill>
          <bgColor rgb="FFFFFF00"/>
        </patternFill>
      </fill>
    </dxf>
  </rfmt>
  <rfmt sheetId="1" sqref="F20:F22" start="0" length="2147483647">
    <dxf>
      <font>
        <b val="0"/>
      </font>
    </dxf>
  </rfmt>
  <rfmt sheetId="1" sqref="F30" start="0" length="2147483647">
    <dxf>
      <font>
        <b val="0"/>
      </font>
    </dxf>
  </rfmt>
  <rcc rId="231" sId="1" odxf="1" dxf="1">
    <oc r="F23">
      <f>C23/B23*100</f>
    </oc>
    <nc r="F23">
      <f>E23/B23*100</f>
    </nc>
    <ndxf>
      <font>
        <b val="0"/>
        <sz val="26"/>
        <name val="Times New Roman"/>
        <scheme val="none"/>
      </font>
    </ndxf>
  </rcc>
  <rcc rId="232" sId="1" odxf="1" dxf="1">
    <oc r="F24">
      <f>C24/B24*100</f>
    </oc>
    <nc r="F24">
      <f>E24/B24*100</f>
    </nc>
    <ndxf>
      <font>
        <b val="0"/>
        <sz val="26"/>
        <name val="Times New Roman"/>
        <scheme val="none"/>
      </font>
    </ndxf>
  </rcc>
  <rcc rId="233" sId="1" odxf="1" dxf="1">
    <oc r="F25">
      <f>C25/B25*100</f>
    </oc>
    <nc r="F25">
      <f>E25/B25*100</f>
    </nc>
    <ndxf>
      <font>
        <b val="0"/>
        <sz val="26"/>
        <name val="Times New Roman"/>
        <scheme val="none"/>
      </font>
    </ndxf>
  </rcc>
  <rfmt sheetId="1" sqref="F26" start="0" length="0">
    <dxf>
      <font>
        <b val="0"/>
        <sz val="26"/>
        <name val="Times New Roman"/>
        <scheme val="none"/>
      </font>
    </dxf>
  </rfmt>
  <rfmt sheetId="1" sqref="F27" start="0" length="0">
    <dxf>
      <font>
        <b val="0"/>
        <sz val="26"/>
        <name val="Times New Roman"/>
        <scheme val="none"/>
      </font>
    </dxf>
  </rfmt>
  <rcc rId="234" sId="1" odxf="1" dxf="1">
    <oc r="F28">
      <f>C28/B28*100</f>
    </oc>
    <nc r="F28">
      <f>E28/B28*100</f>
    </nc>
    <ndxf>
      <font>
        <b val="0"/>
        <sz val="26"/>
        <name val="Times New Roman"/>
        <scheme val="none"/>
      </font>
    </ndxf>
  </rcc>
  <rcc rId="235" sId="1" odxf="1" dxf="1">
    <oc r="F29">
      <f>C29/B29*100</f>
    </oc>
    <nc r="F29">
      <f>E29/B29*100</f>
    </nc>
    <ndxf>
      <font>
        <b val="0"/>
        <sz val="26"/>
        <name val="Times New Roman"/>
        <scheme val="none"/>
      </font>
    </ndxf>
  </rcc>
  <rcc rId="236" sId="1">
    <oc r="F26">
      <f>C26/B26*100</f>
    </oc>
    <nc r="F26"/>
  </rcc>
  <rfmt sheetId="1" sqref="F36" start="0" length="2147483647">
    <dxf>
      <font>
        <b val="0"/>
      </font>
    </dxf>
  </rfmt>
  <rcc rId="237" sId="1">
    <oc r="F59">
      <f>C59/B59*100</f>
    </oc>
    <nc r="F59"/>
  </rcc>
  <rfmt sheetId="1" sqref="F61:F62" start="0" length="2147483647">
    <dxf>
      <font>
        <b val="0"/>
      </font>
    </dxf>
  </rfmt>
  <rcc rId="238" sId="1">
    <oc r="F54">
      <f>C54/B54*100</f>
    </oc>
    <nc r="F54">
      <f>E54/B54*100</f>
    </nc>
  </rcc>
  <rcc rId="239" sId="1">
    <oc r="F63">
      <f>C63/B63*100</f>
    </oc>
    <nc r="F63"/>
  </rcc>
  <rcc rId="240" sId="1">
    <oc r="F64">
      <f>C64/B64*100</f>
    </oc>
    <nc r="F64"/>
  </rcc>
  <rfmt sheetId="1" sqref="F19" start="0" length="2147483647">
    <dxf>
      <font>
        <b val="0"/>
      </font>
    </dxf>
  </rfmt>
  <rfmt sheetId="1" sqref="F19" start="0" length="2147483647">
    <dxf>
      <font>
        <i/>
      </font>
    </dxf>
  </rfmt>
  <rfmt sheetId="1" sqref="F9">
    <dxf>
      <fill>
        <patternFill patternType="none">
          <bgColor auto="1"/>
        </patternFill>
      </fill>
    </dxf>
  </rfmt>
  <rfmt sheetId="1" sqref="E58" start="0" length="2147483647">
    <dxf>
      <font>
        <b/>
      </font>
    </dxf>
  </rfmt>
  <rfmt sheetId="1" sqref="E58" start="0" length="2147483647">
    <dxf>
      <font>
        <i/>
      </font>
    </dxf>
  </rfmt>
  <rfmt sheetId="1" sqref="E58" start="0" length="2147483647">
    <dxf>
      <font>
        <b val="0"/>
      </font>
    </dxf>
  </rfmt>
  <rfmt sheetId="1" sqref="E55:E56" start="0" length="2147483647">
    <dxf>
      <font>
        <i/>
      </font>
    </dxf>
  </rfmt>
  <rfmt sheetId="1" sqref="E51" start="0" length="2147483647">
    <dxf>
      <font>
        <i/>
      </font>
    </dxf>
  </rfmt>
  <rcc rId="241" sId="1" numFmtId="4">
    <oc r="D56">
      <v>18535081.846888948</v>
    </oc>
    <nc r="D56">
      <f>18535081.8468889-G52</f>
    </nc>
  </rcc>
  <rfmt sheetId="1" sqref="D56">
    <dxf>
      <fill>
        <patternFill patternType="solid">
          <bgColor theme="5" tint="0.59999389629810485"/>
        </patternFill>
      </fill>
    </dxf>
  </rfmt>
  <rfmt sheetId="1" sqref="D35" start="0" length="0">
    <dxf>
      <numFmt numFmtId="170" formatCode="#,##0.0000"/>
      <fill>
        <patternFill>
          <bgColor theme="3" tint="0.79998168889431442"/>
        </patternFill>
      </fill>
      <protection locked="0"/>
    </dxf>
  </rfmt>
  <rfmt sheetId="1" sqref="E35" start="0" length="0">
    <dxf>
      <numFmt numFmtId="170" formatCode="#,##0.0000"/>
      <fill>
        <patternFill patternType="solid">
          <bgColor theme="3" tint="0.79998168889431442"/>
        </patternFill>
      </fill>
      <border outline="0">
        <top style="hair">
          <color indexed="64"/>
        </top>
      </border>
    </dxf>
  </rfmt>
  <rfmt sheetId="1" s="1" sqref="F35" start="0" length="0">
    <dxf>
      <font>
        <b val="0"/>
        <sz val="26"/>
        <color auto="1"/>
        <name val="Times New Roman"/>
        <scheme val="none"/>
      </font>
      <numFmt numFmtId="170" formatCode="#,##0.0000"/>
      <fill>
        <patternFill>
          <bgColor theme="3" tint="0.79998168889431442"/>
        </patternFill>
      </fill>
      <border outline="0">
        <top style="hair">
          <color indexed="64"/>
        </top>
      </border>
      <protection locked="0"/>
    </dxf>
  </rfmt>
  <rfmt sheetId="1" sqref="D35" start="0" length="0">
    <dxf>
      <numFmt numFmtId="168" formatCode="#,##0.0"/>
      <fill>
        <patternFill patternType="none">
          <bgColor indexed="65"/>
        </patternFill>
      </fill>
    </dxf>
  </rfmt>
  <rcc rId="242" sId="1" odxf="1" dxf="1">
    <nc r="E35">
      <f>C35+D35</f>
    </nc>
    <ndxf>
      <numFmt numFmtId="168" formatCode="#,##0.0"/>
      <fill>
        <patternFill patternType="none">
          <bgColor indexed="65"/>
        </patternFill>
      </fill>
    </ndxf>
  </rcc>
  <rfmt sheetId="1" sqref="D35:E35">
    <dxf>
      <fill>
        <patternFill patternType="solid">
          <bgColor theme="3" tint="0.79998168889431442"/>
        </patternFill>
      </fill>
    </dxf>
  </rfmt>
  <rfmt sheetId="1" sqref="D21:F21" start="0" length="2147483647">
    <dxf>
      <font>
        <i/>
      </font>
    </dxf>
  </rfmt>
  <rfmt sheetId="1" sqref="F28" start="0" length="2147483647">
    <dxf>
      <font>
        <i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46" start="0" length="0">
    <dxf>
      <font>
        <b/>
        <i val="0"/>
        <sz val="20"/>
        <name val="Times New Roman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</rfmt>
  <rfmt sheetId="1" sqref="H46" start="0" length="0">
    <dxf>
      <font>
        <b/>
        <i val="0"/>
        <sz val="20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</rfmt>
  <rfmt sheetId="1" sqref="I46" start="0" length="0">
    <dxf>
      <font>
        <b/>
        <i val="0"/>
        <sz val="20"/>
        <name val="Times New Roman"/>
        <scheme val="none"/>
      </font>
      <numFmt numFmtId="4" formatCode="#,##0.0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</rfmt>
  <rfmt sheetId="1" sqref="J46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K46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L46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M46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N46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="1" sqref="G47" start="0" length="0">
    <dxf>
      <font>
        <b/>
        <i val="0"/>
        <sz val="10"/>
        <color auto="1"/>
        <name val="Times New Roman"/>
        <scheme val="none"/>
      </font>
      <numFmt numFmtId="0" formatCode="General"/>
      <alignment horizontal="left"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</rfmt>
  <rfmt sheetId="1" s="1" sqref="H47" start="0" length="0">
    <dxf>
      <font>
        <b/>
        <i val="0"/>
        <sz val="10"/>
        <color auto="1"/>
        <name val="Times New Roman"/>
        <scheme val="none"/>
      </font>
      <numFmt numFmtId="0" formatCode="General"/>
      <alignment horizontal="center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</rfmt>
  <rfmt sheetId="1" sqref="I47" start="0" length="0">
    <dxf>
      <font>
        <b/>
        <i val="0"/>
        <sz val="20"/>
        <name val="Times New Roman"/>
        <scheme val="none"/>
      </font>
      <numFmt numFmtId="4" formatCode="#,##0.0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</rfmt>
  <rfmt sheetId="1" sqref="J47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K47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L47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M47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N47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="1" sqref="G48" start="0" length="0">
    <dxf>
      <font>
        <i val="0"/>
        <sz val="10"/>
        <color auto="1"/>
        <name val="Times New Roman"/>
        <scheme val="none"/>
      </font>
      <numFmt numFmtId="0" formatCode="General"/>
      <alignment horizontal="left"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</rfmt>
  <rfmt sheetId="1" s="1" sqref="H48" start="0" length="0">
    <dxf>
      <font>
        <i val="0"/>
        <sz val="10"/>
        <color auto="1"/>
        <name val="Times New Roman"/>
        <scheme val="none"/>
      </font>
      <numFmt numFmtId="0" formatCode="General"/>
      <alignment horizontal="center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</rfmt>
  <rfmt sheetId="1" sqref="I48" start="0" length="0">
    <dxf>
      <font>
        <i val="0"/>
        <sz val="20"/>
        <name val="Times New Roman"/>
        <scheme val="none"/>
      </font>
      <numFmt numFmtId="4" formatCode="#,##0.0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</rfmt>
  <rfmt sheetId="1" sqref="J48" start="0" length="0">
    <dxf>
      <font>
        <i val="0"/>
        <sz val="20"/>
        <name val="Times New Roman"/>
        <scheme val="none"/>
      </font>
      <numFmt numFmtId="4" formatCode="#,##0.0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</rfmt>
  <rfmt sheetId="1" sqref="K48" start="0" length="0">
    <dxf>
      <font>
        <i val="0"/>
        <sz val="10"/>
        <color auto="1"/>
        <name val="Arial Cyr"/>
        <scheme val="none"/>
      </font>
      <numFmt numFmtId="4" formatCode="#,##0.00"/>
      <alignment vertical="bottom" readingOrder="0"/>
      <protection locked="1"/>
    </dxf>
  </rfmt>
  <rfmt sheetId="1" sqref="L48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M48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cc rId="243" sId="1" odxf="1" dxf="1" numFmtId="4">
    <nc r="N48">
      <v>100000</v>
    </nc>
    <odxf>
      <font>
        <i/>
        <sz val="20"/>
        <name val="Times New Roman"/>
        <scheme val="none"/>
      </font>
      <numFmt numFmtId="0" formatCode="General"/>
      <alignment horizontal="general" vertical="center" wrapText="0" readingOrder="0"/>
      <border outline="0">
        <left/>
        <right/>
        <top/>
        <bottom/>
      </border>
      <protection locked="0"/>
    </odxf>
    <ndxf>
      <font>
        <i val="0"/>
        <sz val="20"/>
        <name val="Times New Roman"/>
        <scheme val="none"/>
      </font>
      <numFmt numFmtId="4" formatCode="#,##0.0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ndxf>
  </rcc>
  <rfmt sheetId="1" s="1" sqref="G49" start="0" length="0">
    <dxf>
      <font>
        <i val="0"/>
        <sz val="10"/>
        <color auto="1"/>
        <name val="Times New Roman"/>
        <scheme val="none"/>
      </font>
      <numFmt numFmtId="0" formatCode="General"/>
      <alignment horizontal="left"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</rfmt>
  <rfmt sheetId="1" s="1" sqref="H49" start="0" length="0">
    <dxf>
      <font>
        <i val="0"/>
        <sz val="10"/>
        <color auto="1"/>
        <name val="Times New Roman"/>
        <scheme val="none"/>
      </font>
      <numFmt numFmtId="0" formatCode="General"/>
      <alignment horizontal="center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</rfmt>
  <rfmt sheetId="1" sqref="I49" start="0" length="0">
    <dxf>
      <font>
        <i val="0"/>
        <sz val="20"/>
        <name val="Times New Roman"/>
        <scheme val="none"/>
      </font>
      <numFmt numFmtId="4" formatCode="#,##0.0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</rfmt>
  <rfmt sheetId="1" sqref="J49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K49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L49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M49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N49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="1" sqref="G50" start="0" length="0">
    <dxf>
      <font>
        <i val="0"/>
        <sz val="10"/>
        <color auto="1"/>
        <name val="Times New Roman"/>
        <scheme val="none"/>
      </font>
      <numFmt numFmtId="0" formatCode="General"/>
      <alignment horizontal="left"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</rfmt>
  <rfmt sheetId="1" s="1" sqref="H50" start="0" length="0">
    <dxf>
      <font>
        <i val="0"/>
        <sz val="10"/>
        <color auto="1"/>
        <name val="Times New Roman"/>
        <scheme val="none"/>
      </font>
      <numFmt numFmtId="0" formatCode="General"/>
      <alignment horizontal="center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</rfmt>
  <rfmt sheetId="1" sqref="I50" start="0" length="0">
    <dxf>
      <font>
        <i val="0"/>
        <sz val="20"/>
        <name val="Times New Roman"/>
        <scheme val="none"/>
      </font>
      <numFmt numFmtId="4" formatCode="#,##0.0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</rfmt>
  <rfmt sheetId="1" sqref="J50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K50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L50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M50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N50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G46:N50" start="0" length="2147483647">
    <dxf>
      <font>
        <sz val="12"/>
      </font>
    </dxf>
  </rfmt>
  <rfmt sheetId="1" sqref="J46" start="0" length="0">
    <dxf>
      <font>
        <sz val="12"/>
        <name val="Times New Roman"/>
        <scheme val="none"/>
      </font>
      <numFmt numFmtId="4" formatCode="#,##0.0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46" start="0" length="0">
    <dxf>
      <font>
        <sz val="10"/>
        <color auto="1"/>
        <name val="Arial Cyr"/>
        <scheme val="none"/>
      </font>
      <numFmt numFmtId="4" formatCode="#,##0.00"/>
    </dxf>
  </rfmt>
  <rcc rId="244" sId="1" odxf="1" dxf="1" quotePrefix="1">
    <nc r="G44" t="inlineStr">
      <is>
        <t>Курсовая разница по средствам федерального бюджета</t>
      </is>
    </nc>
    <odxf>
      <font>
        <b val="0"/>
        <sz val="20"/>
        <name val="Times New Roman"/>
        <scheme val="none"/>
      </font>
      <alignment horizontal="general" vertical="center" wrapText="0" readingOrder="0"/>
      <border outline="0">
        <left/>
        <right/>
        <top/>
        <bottom/>
      </border>
      <protection locked="0"/>
    </odxf>
    <ndxf>
      <font>
        <b/>
        <sz val="20"/>
        <name val="Times New Roman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ndxf>
  </rcc>
  <rcc rId="245" sId="1" odxf="1" dxf="1" quotePrefix="1">
    <nc r="H44" t="inlineStr">
      <is>
        <t>01060300010000171</t>
      </is>
    </nc>
    <odxf>
      <font>
        <b val="0"/>
        <sz val="20"/>
        <name val="Times New Roman"/>
        <scheme val="none"/>
      </font>
      <alignment horizontal="general" vertical="center" readingOrder="0"/>
      <border outline="0">
        <left/>
        <right/>
        <top/>
        <bottom/>
      </border>
      <protection locked="0"/>
    </odxf>
    <ndxf>
      <font>
        <b/>
        <sz val="20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ndxf>
  </rcc>
  <rcc rId="246" sId="1" odxf="1" dxf="1" numFmtId="4">
    <nc r="I44">
      <v>1677005.6697066999</v>
    </nc>
    <odxf>
      <font>
        <b val="0"/>
        <i/>
        <sz val="20"/>
        <name val="Times New Roman"/>
        <scheme val="none"/>
      </font>
      <numFmt numFmtId="0" formatCode="General"/>
      <alignment horizontal="general" vertical="center" wrapText="0" readingOrder="0"/>
      <border outline="0">
        <left/>
        <right/>
        <top/>
        <bottom/>
      </border>
      <protection locked="0"/>
    </odxf>
    <ndxf>
      <font>
        <b/>
        <i val="0"/>
        <sz val="20"/>
        <name val="Times New Roman"/>
        <scheme val="none"/>
      </font>
      <numFmt numFmtId="4" formatCode="#,##0.0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ndxf>
  </rcc>
  <rfmt sheetId="1" sqref="J44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fmt sheetId="1" sqref="K44" start="0" length="0">
    <dxf>
      <font>
        <i val="0"/>
        <sz val="10"/>
        <color auto="1"/>
        <name val="Arial Cyr"/>
        <scheme val="none"/>
      </font>
      <alignment vertical="bottom" readingOrder="0"/>
      <protection locked="1"/>
    </dxf>
  </rfmt>
  <rcc rId="247" sId="1" odxf="1" dxf="1" quotePrefix="1">
    <nc r="G45" t="inlineStr">
      <is>
        <t>Курсовая разница по средствам федерального бюджета (курсовая разница по средствам Фонда национального благосостояния)</t>
      </is>
    </nc>
    <odxf>
      <font>
        <sz val="20"/>
        <name val="Times New Roman"/>
        <scheme val="none"/>
      </font>
      <alignment horizontal="general" vertical="center" wrapText="0" readingOrder="0"/>
      <border outline="0">
        <left/>
        <right/>
        <top/>
        <bottom/>
      </border>
      <protection locked="0"/>
    </odxf>
    <ndxf>
      <font>
        <sz val="20"/>
        <name val="Times New Roman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ndxf>
  </rcc>
  <rcc rId="248" sId="1" odxf="1" dxf="1" quotePrefix="1">
    <nc r="H45" t="inlineStr">
      <is>
        <t>01060300010002171</t>
      </is>
    </nc>
    <odxf>
      <font>
        <sz val="20"/>
        <name val="Times New Roman"/>
        <scheme val="none"/>
      </font>
      <alignment horizontal="general" vertical="center" readingOrder="0"/>
      <border outline="0">
        <left/>
        <right/>
        <top/>
        <bottom/>
      </border>
      <protection locked="0"/>
    </odxf>
    <ndxf>
      <font>
        <sz val="20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ndxf>
  </rcc>
  <rcc rId="249" sId="1" odxf="1" dxf="1" numFmtId="4">
    <nc r="I45">
      <v>1143328.55397058</v>
    </nc>
    <odxf>
      <font>
        <i/>
        <sz val="20"/>
        <name val="Times New Roman"/>
        <scheme val="none"/>
      </font>
      <numFmt numFmtId="0" formatCode="General"/>
      <alignment horizontal="general" vertical="center" wrapText="0" readingOrder="0"/>
      <border outline="0">
        <left/>
        <right/>
        <top/>
        <bottom/>
      </border>
      <protection locked="0"/>
    </odxf>
    <ndxf>
      <font>
        <i val="0"/>
        <sz val="20"/>
        <name val="Times New Roman"/>
        <scheme val="none"/>
      </font>
      <numFmt numFmtId="4" formatCode="#,##0.0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ndxf>
  </rcc>
  <rcc rId="250" sId="1" odxf="1" dxf="1" numFmtId="4">
    <nc r="J45">
      <v>1224965.3</v>
    </nc>
    <odxf>
      <font>
        <i/>
        <sz val="20"/>
        <name val="Times New Roman"/>
        <scheme val="none"/>
      </font>
      <numFmt numFmtId="0" formatCode="General"/>
      <alignment horizontal="general" vertical="center" wrapText="0" readingOrder="0"/>
      <border outline="0">
        <left/>
        <right/>
        <top/>
        <bottom/>
      </border>
      <protection locked="0"/>
    </odxf>
    <ndxf>
      <font>
        <i val="0"/>
        <sz val="20"/>
        <name val="Times New Roman"/>
        <scheme val="none"/>
      </font>
      <numFmt numFmtId="4" formatCode="#,##0.0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ndxf>
  </rcc>
  <rcc rId="251" sId="1" odxf="1" dxf="1">
    <nc r="K45">
      <f>J45-I45</f>
    </nc>
    <odxf>
      <font>
        <i/>
        <sz val="20"/>
        <name val="Times New Roman"/>
        <scheme val="none"/>
      </font>
      <numFmt numFmtId="0" formatCode="General"/>
      <alignment vertical="center" readingOrder="0"/>
      <protection locked="0"/>
    </odxf>
    <ndxf>
      <font>
        <i val="0"/>
        <sz val="10"/>
        <color auto="1"/>
        <name val="Arial Cyr"/>
        <scheme val="none"/>
      </font>
      <numFmt numFmtId="4" formatCode="#,##0.00"/>
      <alignment vertical="bottom" readingOrder="0"/>
      <protection locked="1"/>
    </ndxf>
  </rcc>
  <rfmt sheetId="1" sqref="G46:G50" start="0" length="0">
    <dxf>
      <border>
        <left/>
      </border>
    </dxf>
  </rfmt>
  <rfmt sheetId="1" sqref="G46:K46" start="0" length="0">
    <dxf>
      <border>
        <top/>
      </border>
    </dxf>
  </rfmt>
  <rfmt sheetId="1" sqref="G50:K50" start="0" length="0">
    <dxf>
      <border>
        <bottom/>
      </border>
    </dxf>
  </rfmt>
  <rfmt sheetId="1" sqref="G46:K50">
    <dxf>
      <border>
        <left/>
        <right/>
        <top/>
        <bottom/>
        <vertical/>
        <horizontal/>
      </border>
    </dxf>
  </rfmt>
  <rfmt sheetId="1" sqref="G44:K45" start="0" length="2147483647">
    <dxf>
      <font>
        <sz val="14"/>
      </font>
    </dxf>
  </rfmt>
  <rcc rId="252" sId="1">
    <nc r="J44" t="inlineStr">
      <is>
        <t>Бачин</t>
      </is>
    </nc>
  </rcc>
  <rfmt sheetId="1" sqref="E56" start="0" length="0">
    <dxf>
      <fill>
        <patternFill patternType="solid">
          <bgColor theme="5" tint="0.59999389629810485"/>
        </patternFill>
      </fill>
      <border outline="0">
        <top style="hair">
          <color indexed="64"/>
        </top>
      </border>
    </dxf>
  </rfmt>
  <rcc rId="253" sId="1">
    <oc r="E56">
      <f>C56+D56</f>
    </oc>
    <nc r="E56">
      <f>D56</f>
    </nc>
  </rcc>
  <rcc rId="254" sId="1">
    <oc r="E55">
      <f>C55+D55</f>
    </oc>
    <nc r="E55">
      <f>E54+E56</f>
    </nc>
  </rcc>
  <rcc rId="255" sId="1">
    <nc r="G60">
      <f>E56-E55</f>
    </nc>
  </rcc>
  <rfmt sheetId="1" sqref="G30" start="0" length="0">
    <dxf>
      <numFmt numFmtId="168" formatCode="#,##0.0"/>
    </dxf>
  </rfmt>
  <rcc rId="256" sId="1">
    <nc r="G30">
      <f>C18-C54</f>
    </nc>
  </rcc>
  <rfmt sheetId="1" sqref="G31" start="0" length="0">
    <dxf>
      <numFmt numFmtId="168" formatCode="#,##0.0"/>
    </dxf>
  </rfmt>
  <rcc rId="257" sId="1">
    <nc r="G31">
      <f>D18-D54</f>
    </nc>
  </rcc>
  <rcc rId="258" sId="1" odxf="1" dxf="1">
    <nc r="G32">
      <f>D19-G31</f>
    </nc>
    <odxf>
      <numFmt numFmtId="0" formatCode="General"/>
    </odxf>
    <ndxf>
      <numFmt numFmtId="168" formatCode="#,##0.0"/>
    </ndxf>
  </rcc>
  <rfmt sheetId="1" sqref="H30" start="0" length="0">
    <dxf>
      <numFmt numFmtId="168" formatCode="#,##0.0"/>
    </dxf>
  </rfmt>
  <rcc rId="259" sId="1">
    <nc r="H30">
      <f>D18-D54</f>
    </nc>
  </rcc>
  <rcc rId="260" sId="1">
    <oc r="D53">
      <f>1236181.38132969+G52</f>
    </oc>
    <nc r="D53">
      <f>1236181.38132969+G52</f>
    </nc>
  </rcc>
  <rfmt sheetId="1" sqref="E53">
    <dxf>
      <fill>
        <patternFill patternType="solid">
          <bgColor theme="5" tint="0.59999389629810485"/>
        </patternFill>
      </fill>
    </dxf>
  </rfmt>
  <rcc rId="261" sId="1" odxf="1" dxf="1">
    <nc r="H31">
      <f>D18-D54</f>
    </nc>
    <odxf>
      <numFmt numFmtId="0" formatCode="General"/>
    </odxf>
    <ndxf>
      <numFmt numFmtId="168" formatCode="#,##0.0"/>
    </ndxf>
  </rcc>
  <rcc rId="262" sId="1" odxf="1" dxf="1">
    <nc r="H32">
      <f>D19-H31</f>
    </nc>
    <odxf>
      <numFmt numFmtId="0" formatCode="General"/>
    </odxf>
    <ndxf>
      <numFmt numFmtId="168" formatCode="#,##0.0"/>
    </ndxf>
  </rcc>
  <rcc rId="263" sId="1" odxf="1" dxf="1">
    <nc r="G58">
      <f>D56-D55</f>
    </nc>
    <odxf>
      <numFmt numFmtId="0" formatCode="General"/>
    </odxf>
    <ndxf>
      <numFmt numFmtId="168" formatCode="#,##0.0"/>
    </ndxf>
  </rcc>
  <rcc rId="264" sId="1" numFmtId="4">
    <oc r="D54">
      <v>-1753545.92767907</v>
    </oc>
    <nc r="D54">
      <f>-G58</f>
    </nc>
  </rcc>
  <rcc rId="265" sId="1" odxf="1" dxf="1">
    <nc r="H58">
      <f>E56-E55</f>
    </nc>
    <odxf>
      <numFmt numFmtId="0" formatCode="General"/>
    </odxf>
    <ndxf>
      <numFmt numFmtId="168" formatCode="#,##0.0"/>
    </ndxf>
  </rcc>
  <rcc rId="266" sId="1" odxf="1" dxf="1">
    <nc r="G28">
      <f>D18-D54</f>
    </nc>
    <odxf>
      <numFmt numFmtId="0" formatCode="General"/>
    </odxf>
    <ndxf>
      <numFmt numFmtId="168" formatCode="#,##0.0"/>
    </ndxf>
  </rcc>
  <rcc rId="267" sId="1" odxf="1" dxf="1">
    <nc r="G34">
      <f>D19-D54</f>
    </nc>
    <odxf>
      <numFmt numFmtId="0" formatCode="General"/>
    </odxf>
    <ndxf>
      <numFmt numFmtId="168" formatCode="#,##0.0"/>
    </ndxf>
  </rcc>
  <rfmt sheetId="1" sqref="G21" start="0" length="0">
    <dxf>
      <numFmt numFmtId="168" formatCode="#,##0.0"/>
    </dxf>
  </rfmt>
  <rfmt sheetId="1" sqref="G22" start="0" length="0">
    <dxf>
      <numFmt numFmtId="168" formatCode="#,##0.0"/>
    </dxf>
  </rfmt>
  <rcc rId="268" sId="1" odxf="1" dxf="1" numFmtId="4">
    <nc r="I46">
      <v>514860.41980715003</v>
    </nc>
    <ndxf>
      <font>
        <b val="0"/>
        <sz val="12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" sId="1" odxf="1" dxf="1" numFmtId="4">
    <nc r="I47">
      <v>18816.695928969999</v>
    </nc>
    <ndxf>
      <font>
        <b val="0"/>
        <sz val="12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" sId="1" odxf="1" dxf="1" numFmtId="4">
    <nc r="J46">
      <v>514860.41980715003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" sId="1" odxf="1" dxf="1" numFmtId="4">
    <nc r="J47">
      <v>18816.695928969999</v>
    </nc>
    <ndxf>
      <font>
        <sz val="12"/>
        <name val="Times New Roman"/>
        <scheme val="none"/>
      </font>
      <numFmt numFmtId="4" formatCode="#,##0.0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m rId="272" sheetId="1" source="J44" destination="J43" sourceSheetId="1">
    <rfmt sheetId="1" sqref="J43" start="0" length="0">
      <dxf>
        <font>
          <i/>
          <sz val="20"/>
          <color auto="1"/>
          <name val="Times New Roman"/>
          <scheme val="none"/>
        </font>
        <alignment vertical="center" readingOrder="0"/>
        <protection locked="0"/>
      </dxf>
    </rfmt>
  </rm>
  <rcc rId="273" sId="1" odxf="1" dxf="1">
    <nc r="J44">
      <f>J45+J46+J47</f>
    </nc>
    <odxf>
      <numFmt numFmtId="0" formatCode="General"/>
    </odxf>
    <ndxf>
      <numFmt numFmtId="4" formatCode="#,##0.00"/>
    </ndxf>
  </rcc>
  <rcc rId="274" sId="1" numFmtId="4">
    <oc r="D55">
      <v>16781535.919209879</v>
    </oc>
    <nc r="D55">
      <v>16781535.919209901</v>
    </nc>
  </rcc>
  <rcc rId="275" sId="1" numFmtId="4">
    <nc r="D60">
      <v>2715.5</v>
    </nc>
  </rcc>
  <rfmt sheetId="1" sqref="E60" start="0" length="2147483647">
    <dxf>
      <font>
        <b val="0"/>
      </font>
    </dxf>
  </rfmt>
  <rcc rId="276" sId="1" odxf="1" s="1" dxf="1">
    <oc r="C59">
      <f>C60+C61+C62</f>
    </oc>
    <nc r="C59">
      <f>C60+C61+C62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Times New Roman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odxf>
    <ndxf>
      <font>
        <sz val="26"/>
        <color auto="1"/>
        <name val="Times New Roman Cyr"/>
        <scheme val="none"/>
      </font>
      <fill>
        <patternFill patternType="solid">
          <bgColor theme="0"/>
        </patternFill>
      </fill>
      <protection locked="1"/>
    </ndxf>
  </rcc>
  <rcc rId="277" sId="1" odxf="1" s="1" dxf="1" numFmtId="4">
    <oc r="D59">
      <v>-4639.7937853699996</v>
    </oc>
    <nc r="D59">
      <f>D60+D61+D62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Times New Roman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odxf>
    <ndxf>
      <font>
        <sz val="26"/>
        <color auto="1"/>
        <name val="Times New Roman Cyr"/>
        <scheme val="none"/>
      </font>
      <fill>
        <patternFill patternType="solid">
          <bgColor theme="0"/>
        </patternFill>
      </fill>
      <protection locked="1"/>
    </ndxf>
  </rcc>
  <rcc rId="278" sId="1" odxf="1" s="1" dxf="1">
    <oc r="E59">
      <f>C59+D59</f>
    </oc>
    <nc r="E59">
      <f>E60+E61+E62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Times New Roman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</border>
      <protection locked="0" hidden="0"/>
    </odxf>
    <ndxf>
      <font>
        <sz val="26"/>
        <color auto="1"/>
        <name val="Times New Roman Cyr"/>
        <scheme val="none"/>
      </font>
      <fill>
        <patternFill patternType="solid">
          <bgColor theme="0"/>
        </patternFill>
      </fill>
      <border outline="0">
        <top style="hair">
          <color indexed="64"/>
        </top>
      </border>
      <protection locked="1"/>
    </ndxf>
  </rcc>
  <rcc rId="279" sId="1">
    <oc r="D56">
      <f>18535081.8468889-G52</f>
    </oc>
    <nc r="D56">
      <f>18535081.8468889+G52+D60</f>
    </nc>
  </rcc>
  <rcc rId="280" sId="1" numFmtId="4">
    <nc r="G59">
      <v>-4639.7937853700005</v>
    </nc>
  </rcc>
  <rfmt sheetId="1" sqref="H59" start="0" length="0">
    <dxf>
      <numFmt numFmtId="168" formatCode="#,##0.0"/>
    </dxf>
  </rfmt>
  <rcc rId="281" sId="1">
    <nc r="H59">
      <f>G59+D60</f>
    </nc>
  </rcc>
  <rcc rId="282" sId="1" odxf="1" dxf="1">
    <nc r="I31">
      <f>D18-D54</f>
    </nc>
    <odxf>
      <numFmt numFmtId="0" formatCode="General"/>
    </odxf>
    <ndxf>
      <numFmt numFmtId="168" formatCode="#,##0.0"/>
    </ndxf>
  </rcc>
  <rcc rId="283" sId="1">
    <oc r="C18">
      <f>C20+C26+C30+C31+C34+C36+C38+C39+C41+C42+C43+C44+C45+C46+C47+C50+C53+C54</f>
    </oc>
    <nc r="C18">
      <f>C20+C26+C30+C31+C34+C35+C36+C38+C39+C41+C42+C43+C44+C45+C46+C47+C50+C53+C54</f>
    </nc>
  </rcc>
  <rcc rId="284" sId="1" numFmtId="4">
    <oc r="D18">
      <v>-154543.85411796009</v>
    </oc>
    <nc r="D18">
      <f>D20+D26+D30+D31+D34+D35+D36+D38+D39+D41+D42+D43+D44+D45+D46+D47+D50+D53+D54</f>
    </nc>
  </rcc>
  <rcc rId="285" sId="1" numFmtId="4">
    <oc r="C17">
      <v>-256147.45395292994</v>
    </oc>
    <nc r="C17">
      <f>-C16</f>
    </nc>
  </rcc>
  <rcv guid="{508E9E74-D024-4046-A85D-EFD7721B4B97}" action="delete"/>
  <rdn rId="0" localSheetId="1" customView="1" name="Z_508E9E74_D024_4046_A85D_EFD7721B4B97_.wvu.PrintArea" hidden="1" oldHidden="1">
    <formula>'1 (касса)'!$A$1:$F$68</formula>
    <oldFormula>'1 (касса)'!$A$1:$F$68</oldFormula>
  </rdn>
  <rdn rId="0" localSheetId="1" customView="1" name="Z_508E9E74_D024_4046_A85D_EFD7721B4B97_.wvu.PrintTitles" hidden="1" oldHidden="1">
    <formula>'1 (касса)'!$8:$9</formula>
    <oldFormula>'1 (касса)'!$8:$9</oldFormula>
  </rdn>
  <rdn rId="0" localSheetId="1" customView="1" name="Z_508E9E74_D024_4046_A85D_EFD7721B4B97_.wvu.Rows" hidden="1" oldHidden="1">
    <formula>'1 (касса)'!$1:$1,'1 (касса)'!$3:$3,'1 (касса)'!$23:$25,'1 (касса)'!$29:$29,'1 (касса)'!$37:$38,'1 (касса)'!$40:$40,'1 (касса)'!$48:$49,'1 (касса)'!$67:$67</formula>
    <oldFormula>'1 (касса)'!$1:$1,'1 (касса)'!$3:$3,'1 (касса)'!$23:$25,'1 (касса)'!$29:$29,'1 (касса)'!$37:$38,'1 (касса)'!$40:$40,'1 (касса)'!$48:$49,'1 (касса)'!$67:$67</oldFormula>
  </rdn>
  <rdn rId="0" localSheetId="1" customView="1" name="Z_508E9E74_D024_4046_A85D_EFD7721B4B97_.wvu.FilterData" hidden="1" oldHidden="1">
    <formula>'1 (касса)'!$A$9:$J$9</formula>
    <oldFormula>'1 (касса)'!$A$9:$J$9</oldFormula>
  </rdn>
  <rcv guid="{508E9E74-D024-4046-A85D-EFD7721B4B97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0" sId="1" odxf="1" s="1" dxf="1">
    <oc r="C17">
      <f>-C16</f>
    </oc>
    <nc r="C17">
      <f>-C16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Times New Roman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odxf>
    <ndxf>
      <font>
        <sz val="26"/>
        <color auto="1"/>
        <name val="Times New Roman Cyr"/>
        <scheme val="none"/>
      </font>
      <fill>
        <patternFill patternType="solid">
          <bgColor theme="0"/>
        </patternFill>
      </fill>
    </ndxf>
  </rcc>
  <rcc rId="291" sId="1" odxf="1" s="1" dxf="1" numFmtId="4">
    <oc r="D17">
      <v>-159183.64790332946</v>
    </oc>
    <nc r="D17">
      <f>-D16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Times New Roman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odxf>
    <ndxf>
      <font>
        <sz val="26"/>
        <color auto="1"/>
        <name val="Times New Roman Cyr"/>
        <scheme val="none"/>
      </font>
      <fill>
        <patternFill patternType="solid">
          <bgColor theme="0"/>
        </patternFill>
      </fill>
    </ndxf>
  </rcc>
  <rcc rId="292" sId="1" odxf="1" s="1" dxf="1">
    <oc r="E17">
      <f>C17+D17</f>
    </oc>
    <nc r="E17">
      <f>-E16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Times New Roman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</border>
      <protection locked="0" hidden="0"/>
    </odxf>
    <ndxf>
      <font>
        <sz val="26"/>
        <color auto="1"/>
        <name val="Times New Roman Cyr"/>
        <scheme val="none"/>
      </font>
      <fill>
        <patternFill patternType="solid">
          <bgColor theme="0"/>
        </patternFill>
      </fill>
      <border outline="0">
        <top style="hair">
          <color indexed="64"/>
        </top>
      </border>
      <protection locked="1"/>
    </ndxf>
  </rcc>
  <rfmt sheetId="1" sqref="G16" start="0" length="0">
    <dxf>
      <numFmt numFmtId="168" formatCode="#,##0.0"/>
    </dxf>
  </rfmt>
  <rcc rId="293" sId="1">
    <nc r="G16">
      <f>D18+D60</f>
    </nc>
  </rcc>
  <rcc rId="294" sId="1">
    <nc r="G22">
      <f>D18+D59</f>
    </nc>
  </rcc>
  <rfmt sheetId="1" sqref="A10:F10" start="0" length="0">
    <dxf>
      <border>
        <top style="hair">
          <color indexed="64"/>
        </top>
      </border>
    </dxf>
  </rfmt>
  <rfmt sheetId="1" sqref="F10:F66" start="0" length="0">
    <dxf>
      <border>
        <right style="hair">
          <color indexed="64"/>
        </right>
      </border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08E9E74-D024-4046-A85D-EFD7721B4B97}" action="delete"/>
  <rdn rId="0" localSheetId="1" customView="1" name="Z_508E9E74_D024_4046_A85D_EFD7721B4B97_.wvu.PrintArea" hidden="1" oldHidden="1">
    <formula>'1 (касса)'!$A$1:$F$68</formula>
    <oldFormula>'1 (касса)'!$A$1:$F$68</oldFormula>
  </rdn>
  <rdn rId="0" localSheetId="1" customView="1" name="Z_508E9E74_D024_4046_A85D_EFD7721B4B97_.wvu.PrintTitles" hidden="1" oldHidden="1">
    <formula>'1 (касса)'!$8:$9</formula>
    <oldFormula>'1 (касса)'!$8:$9</oldFormula>
  </rdn>
  <rdn rId="0" localSheetId="1" customView="1" name="Z_508E9E74_D024_4046_A85D_EFD7721B4B97_.wvu.Rows" hidden="1" oldHidden="1">
    <formula>'1 (касса)'!$1:$1,'1 (касса)'!$3:$3,'1 (касса)'!$23:$25,'1 (касса)'!$29:$29,'1 (касса)'!$37:$38,'1 (касса)'!$40:$40,'1 (касса)'!$48:$49,'1 (касса)'!$67:$67</formula>
    <oldFormula>'1 (касса)'!$1:$1,'1 (касса)'!$3:$3,'1 (касса)'!$23:$25,'1 (касса)'!$29:$29,'1 (касса)'!$37:$38,'1 (касса)'!$40:$40,'1 (касса)'!$48:$49,'1 (касса)'!$67:$67</oldFormula>
  </rdn>
  <rdn rId="0" localSheetId="1" customView="1" name="Z_508E9E74_D024_4046_A85D_EFD7721B4B97_.wvu.FilterData" hidden="1" oldHidden="1">
    <formula>'1 (касса)'!$A$9:$J$9</formula>
    <oldFormula>'1 (касса)'!$A$9:$J$9</oldFormula>
  </rdn>
  <rcv guid="{508E9E74-D024-4046-A85D-EFD7721B4B97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A1:I88"/>
  <sheetViews>
    <sheetView showZeros="0" view="pageBreakPreview" topLeftCell="A2" zoomScale="50" zoomScaleNormal="30" zoomScaleSheetLayoutView="50" workbookViewId="0">
      <selection activeCell="E45" sqref="E45"/>
    </sheetView>
  </sheetViews>
  <sheetFormatPr baseColWidth="10" defaultColWidth="9.1640625" defaultRowHeight="25"/>
  <cols>
    <col min="1" max="1" width="142.1640625" style="1" customWidth="1"/>
    <col min="2" max="2" width="36" style="1" customWidth="1"/>
    <col min="3" max="5" width="28.33203125" style="10" customWidth="1"/>
    <col min="6" max="6" width="21.33203125" style="10" customWidth="1"/>
    <col min="7" max="8" width="9.1640625" style="3"/>
    <col min="9" max="9" width="13.1640625" style="3" bestFit="1" customWidth="1"/>
    <col min="10" max="16384" width="9.1640625" style="3"/>
  </cols>
  <sheetData>
    <row r="1" spans="1:6" ht="7.5" hidden="1" customHeight="1">
      <c r="C1" s="33"/>
      <c r="D1" s="33"/>
      <c r="E1" s="33"/>
      <c r="F1" s="34"/>
    </row>
    <row r="2" spans="1:6" ht="33" customHeight="1">
      <c r="C2" s="231" t="s">
        <v>38</v>
      </c>
      <c r="D2" s="231"/>
      <c r="E2" s="231"/>
      <c r="F2" s="231"/>
    </row>
    <row r="3" spans="1:6" ht="19.5" hidden="1" customHeight="1">
      <c r="C3" s="232"/>
      <c r="D3" s="232"/>
      <c r="E3" s="232"/>
      <c r="F3" s="232"/>
    </row>
    <row r="4" spans="1:6" ht="9.75" customHeight="1">
      <c r="C4" s="35"/>
      <c r="D4" s="35"/>
      <c r="E4" s="35"/>
      <c r="F4" s="35"/>
    </row>
    <row r="5" spans="1:6" ht="66.75" customHeight="1">
      <c r="A5" s="233" t="s">
        <v>24</v>
      </c>
      <c r="B5" s="233"/>
      <c r="C5" s="233"/>
      <c r="D5" s="233"/>
      <c r="E5" s="233"/>
      <c r="F5" s="233"/>
    </row>
    <row r="6" spans="1:6" ht="31.5" customHeight="1">
      <c r="A6" s="234" t="s">
        <v>51</v>
      </c>
      <c r="B6" s="234"/>
      <c r="C6" s="234"/>
      <c r="D6" s="234"/>
      <c r="E6" s="234"/>
      <c r="F6" s="234"/>
    </row>
    <row r="7" spans="1:6" ht="27" customHeight="1">
      <c r="A7" s="235"/>
      <c r="B7" s="235"/>
      <c r="C7" s="36"/>
      <c r="D7" s="36"/>
      <c r="E7" s="36"/>
      <c r="F7" s="37" t="s">
        <v>40</v>
      </c>
    </row>
    <row r="8" spans="1:6" ht="69.75" customHeight="1">
      <c r="A8" s="38" t="s">
        <v>50</v>
      </c>
      <c r="B8" s="39" t="s">
        <v>47</v>
      </c>
      <c r="C8" s="38" t="s">
        <v>39</v>
      </c>
      <c r="D8" s="38" t="s">
        <v>48</v>
      </c>
      <c r="E8" s="38" t="s">
        <v>53</v>
      </c>
      <c r="F8" s="38" t="s">
        <v>49</v>
      </c>
    </row>
    <row r="9" spans="1:6" s="2" customFormat="1" ht="21" customHeight="1">
      <c r="A9" s="24">
        <v>1</v>
      </c>
      <c r="B9" s="40">
        <v>2</v>
      </c>
      <c r="C9" s="41">
        <v>3</v>
      </c>
      <c r="D9" s="24">
        <v>4</v>
      </c>
      <c r="E9" s="24">
        <v>5</v>
      </c>
      <c r="F9" s="24">
        <v>6</v>
      </c>
    </row>
    <row r="10" spans="1:6" s="7" customFormat="1" ht="48" customHeight="1">
      <c r="A10" s="69" t="s">
        <v>1</v>
      </c>
      <c r="B10" s="42">
        <v>25021905.1457</v>
      </c>
      <c r="C10" s="15">
        <v>2088812.80417342</v>
      </c>
      <c r="D10" s="15">
        <v>2116902.2893343298</v>
      </c>
      <c r="E10" s="15">
        <v>4205715.09350775</v>
      </c>
      <c r="F10" s="60">
        <v>16.808132989947406</v>
      </c>
    </row>
    <row r="11" spans="1:6" s="7" customFormat="1" ht="54" customHeight="1">
      <c r="A11" s="70" t="s">
        <v>14</v>
      </c>
      <c r="B11" s="28">
        <v>9542624.8241000008</v>
      </c>
      <c r="C11" s="13">
        <v>794518.7935258199</v>
      </c>
      <c r="D11" s="13">
        <v>971682.77837693016</v>
      </c>
      <c r="E11" s="13">
        <v>1766201.5719027501</v>
      </c>
      <c r="F11" s="61">
        <v>18.508550890968582</v>
      </c>
    </row>
    <row r="12" spans="1:6" s="2" customFormat="1" ht="45.75" customHeight="1">
      <c r="A12" s="71" t="s">
        <v>15</v>
      </c>
      <c r="B12" s="29">
        <v>15479280.321599999</v>
      </c>
      <c r="C12" s="27">
        <v>1294294.0106476001</v>
      </c>
      <c r="D12" s="27">
        <v>1145219.5109573996</v>
      </c>
      <c r="E12" s="27">
        <v>2439513.5216049999</v>
      </c>
      <c r="F12" s="62">
        <v>15.759863966032512</v>
      </c>
    </row>
    <row r="13" spans="1:6" s="7" customFormat="1" ht="51" customHeight="1">
      <c r="A13" s="72" t="s">
        <v>2</v>
      </c>
      <c r="B13" s="43">
        <v>23694227.4857</v>
      </c>
      <c r="C13" s="26">
        <v>1832665.35022049</v>
      </c>
      <c r="D13" s="26">
        <v>1960434.1414310001</v>
      </c>
      <c r="E13" s="26">
        <v>3793099.4916514903</v>
      </c>
      <c r="F13" s="63">
        <v>16.00853834099766</v>
      </c>
    </row>
    <row r="14" spans="1:6" s="7" customFormat="1" ht="39.75" customHeight="1">
      <c r="A14" s="73" t="s">
        <v>4</v>
      </c>
      <c r="B14" s="28">
        <v>1403356.7013000001</v>
      </c>
      <c r="C14" s="13">
        <v>88883.171933960009</v>
      </c>
      <c r="D14" s="13">
        <v>83478.416914069981</v>
      </c>
      <c r="E14" s="13">
        <v>172361.58884802999</v>
      </c>
      <c r="F14" s="61">
        <v>12.282093974280578</v>
      </c>
    </row>
    <row r="15" spans="1:6" s="2" customFormat="1" ht="35.25" customHeight="1">
      <c r="A15" s="74" t="s">
        <v>5</v>
      </c>
      <c r="B15" s="29">
        <v>22290870.784400001</v>
      </c>
      <c r="C15" s="27">
        <v>1743782.1782865301</v>
      </c>
      <c r="D15" s="27">
        <v>1876955.7245169301</v>
      </c>
      <c r="E15" s="27">
        <v>3620737.9028034601</v>
      </c>
      <c r="F15" s="62">
        <v>16.243142485655561</v>
      </c>
    </row>
    <row r="16" spans="1:6" s="2" customFormat="1" ht="55.5" customHeight="1">
      <c r="A16" s="49" t="s">
        <v>8</v>
      </c>
      <c r="B16" s="50">
        <v>1327677.6600000001</v>
      </c>
      <c r="C16" s="50">
        <v>256147.45395292994</v>
      </c>
      <c r="D16" s="50">
        <v>156468.14790332969</v>
      </c>
      <c r="E16" s="51">
        <v>412615.60185625963</v>
      </c>
      <c r="F16" s="52"/>
    </row>
    <row r="17" spans="1:6" s="2" customFormat="1" ht="51.75" customHeight="1">
      <c r="A17" s="75" t="s">
        <v>9</v>
      </c>
      <c r="B17" s="53">
        <v>-1327677.6600000001</v>
      </c>
      <c r="C17" s="54">
        <v>-256147.45395292994</v>
      </c>
      <c r="D17" s="54">
        <v>-156468.14790332969</v>
      </c>
      <c r="E17" s="54">
        <v>-412615.60185625963</v>
      </c>
      <c r="F17" s="64"/>
    </row>
    <row r="18" spans="1:6" s="7" customFormat="1" ht="42" customHeight="1">
      <c r="A18" s="76" t="s">
        <v>0</v>
      </c>
      <c r="B18" s="55">
        <v>-1194103.8845000006</v>
      </c>
      <c r="C18" s="56">
        <v>-260838.71282411995</v>
      </c>
      <c r="D18" s="57">
        <v>-154543.88119610003</v>
      </c>
      <c r="E18" s="56">
        <v>-415382.59402021999</v>
      </c>
      <c r="F18" s="65"/>
    </row>
    <row r="19" spans="1:6" ht="60" customHeight="1">
      <c r="A19" s="77" t="s">
        <v>13</v>
      </c>
      <c r="B19" s="30">
        <v>2200370.0342999995</v>
      </c>
      <c r="C19" s="17">
        <v>1237118.3526301999</v>
      </c>
      <c r="D19" s="17">
        <v>1680638.7925123202</v>
      </c>
      <c r="E19" s="17">
        <v>2917757.1</v>
      </c>
      <c r="F19" s="66" t="s">
        <v>54</v>
      </c>
    </row>
    <row r="20" spans="1:6" s="8" customFormat="1" ht="59.25" customHeight="1">
      <c r="A20" s="78" t="s">
        <v>25</v>
      </c>
      <c r="B20" s="31">
        <v>2199531.0263999999</v>
      </c>
      <c r="C20" s="13">
        <v>-2626.1318094199996</v>
      </c>
      <c r="D20" s="14">
        <v>86458.967375679989</v>
      </c>
      <c r="E20" s="13">
        <v>83832.835566259993</v>
      </c>
      <c r="F20" s="61">
        <v>3.8113959094030267</v>
      </c>
    </row>
    <row r="21" spans="1:6" s="8" customFormat="1" ht="36" customHeight="1">
      <c r="A21" s="79" t="s">
        <v>26</v>
      </c>
      <c r="B21" s="30">
        <v>3259675.1274999999</v>
      </c>
      <c r="C21" s="16">
        <v>27324.704669400002</v>
      </c>
      <c r="D21" s="16">
        <v>89124.935163749993</v>
      </c>
      <c r="E21" s="16">
        <v>116449.63983314999</v>
      </c>
      <c r="F21" s="66">
        <v>3.5724308490355834</v>
      </c>
    </row>
    <row r="22" spans="1:6" ht="36" customHeight="1">
      <c r="A22" s="79" t="s">
        <v>27</v>
      </c>
      <c r="B22" s="30">
        <v>-1060144.1011000001</v>
      </c>
      <c r="C22" s="16">
        <v>-29950.836478820002</v>
      </c>
      <c r="D22" s="16">
        <v>-2665.9677880699965</v>
      </c>
      <c r="E22" s="16">
        <v>-32616.804266889998</v>
      </c>
      <c r="F22" s="61">
        <v>3.076638754396404</v>
      </c>
    </row>
    <row r="23" spans="1:6" s="8" customFormat="1" ht="36" customHeight="1">
      <c r="A23" s="78" t="s">
        <v>21</v>
      </c>
      <c r="B23" s="31">
        <v>67873.198600000003</v>
      </c>
      <c r="C23" s="19">
        <v>-4335.1380729000002</v>
      </c>
      <c r="D23" s="14">
        <v>-7495.1056209000008</v>
      </c>
      <c r="E23" s="13">
        <v>-11830.243693800001</v>
      </c>
      <c r="F23" s="61"/>
    </row>
    <row r="24" spans="1:6" s="8" customFormat="1" ht="33.75" customHeight="1">
      <c r="A24" s="79" t="s">
        <v>10</v>
      </c>
      <c r="B24" s="30"/>
      <c r="C24" s="16">
        <v>-4335.1526700000004</v>
      </c>
      <c r="D24" s="48">
        <v>-7546.5455730000003</v>
      </c>
      <c r="E24" s="16">
        <v>-11881.698243000001</v>
      </c>
      <c r="F24" s="61"/>
    </row>
    <row r="25" spans="1:6" s="9" customFormat="1" ht="33.75" customHeight="1">
      <c r="A25" s="79" t="s">
        <v>11</v>
      </c>
      <c r="B25" s="30">
        <v>67873.198600000003</v>
      </c>
      <c r="C25" s="23">
        <v>1.45971E-2</v>
      </c>
      <c r="D25" s="16">
        <v>51.439952099999992</v>
      </c>
      <c r="E25" s="16">
        <v>51.454549199999995</v>
      </c>
      <c r="F25" s="66">
        <v>7.5809819282629171E-2</v>
      </c>
    </row>
    <row r="26" spans="1:6" ht="57" customHeight="1">
      <c r="A26" s="80" t="s">
        <v>36</v>
      </c>
      <c r="B26" s="28">
        <v>3923.3597</v>
      </c>
      <c r="C26" s="14">
        <v>1568.34093074</v>
      </c>
      <c r="D26" s="14">
        <v>1186.9000000000001</v>
      </c>
      <c r="E26" s="13">
        <v>2755.3409307400002</v>
      </c>
      <c r="F26" s="61">
        <v>70.229118445091856</v>
      </c>
    </row>
    <row r="27" spans="1:6" s="8" customFormat="1" ht="36" customHeight="1">
      <c r="A27" s="81" t="s">
        <v>7</v>
      </c>
      <c r="B27" s="31">
        <v>-34400</v>
      </c>
      <c r="C27" s="20">
        <v>0</v>
      </c>
      <c r="D27" s="20"/>
      <c r="E27" s="15">
        <v>0</v>
      </c>
      <c r="F27" s="60">
        <v>0</v>
      </c>
    </row>
    <row r="28" spans="1:6" s="4" customFormat="1" ht="32.25" customHeight="1">
      <c r="A28" s="82" t="s">
        <v>30</v>
      </c>
      <c r="B28" s="30">
        <v>10000</v>
      </c>
      <c r="C28" s="20"/>
      <c r="D28" s="25"/>
      <c r="E28" s="15">
        <v>0</v>
      </c>
      <c r="F28" s="60">
        <v>0</v>
      </c>
    </row>
    <row r="29" spans="1:6" s="9" customFormat="1" ht="31.5" customHeight="1">
      <c r="A29" s="82" t="s">
        <v>31</v>
      </c>
      <c r="B29" s="32">
        <v>-44400</v>
      </c>
      <c r="C29" s="20"/>
      <c r="D29" s="20"/>
      <c r="E29" s="15">
        <v>0</v>
      </c>
      <c r="F29" s="60">
        <v>0</v>
      </c>
    </row>
    <row r="30" spans="1:6" s="9" customFormat="1" ht="41.25" customHeight="1">
      <c r="A30" s="83" t="s">
        <v>28</v>
      </c>
      <c r="B30" s="31">
        <v>-33597.650399999999</v>
      </c>
      <c r="C30" s="20"/>
      <c r="D30" s="20"/>
      <c r="E30" s="15">
        <v>0</v>
      </c>
      <c r="F30" s="60">
        <v>0</v>
      </c>
    </row>
    <row r="31" spans="1:6" s="9" customFormat="1" ht="57" customHeight="1">
      <c r="A31" s="83" t="s">
        <v>52</v>
      </c>
      <c r="B31" s="31"/>
      <c r="C31" s="20"/>
      <c r="D31" s="13">
        <v>141801.965</v>
      </c>
      <c r="E31" s="13">
        <v>141801.965</v>
      </c>
      <c r="F31" s="67"/>
    </row>
    <row r="32" spans="1:6" s="9" customFormat="1" ht="60" customHeight="1">
      <c r="A32" s="83" t="s">
        <v>29</v>
      </c>
      <c r="B32" s="28">
        <v>-2959.9</v>
      </c>
      <c r="C32" s="13">
        <v>-202.53255530999999</v>
      </c>
      <c r="D32" s="13">
        <v>-301.7</v>
      </c>
      <c r="E32" s="13">
        <v>-504.23255530999995</v>
      </c>
      <c r="F32" s="61">
        <v>17.035459147606336</v>
      </c>
    </row>
    <row r="33" spans="1:9" s="9" customFormat="1" ht="73.5" customHeight="1">
      <c r="A33" s="83" t="s">
        <v>41</v>
      </c>
      <c r="B33" s="28"/>
      <c r="C33" s="13">
        <v>11123.143647749999</v>
      </c>
      <c r="D33" s="13">
        <v>-2652.2829853299991</v>
      </c>
      <c r="E33" s="13">
        <v>8470.8606624200002</v>
      </c>
      <c r="F33" s="60"/>
    </row>
    <row r="34" spans="1:9" s="9" customFormat="1" ht="63" customHeight="1">
      <c r="A34" s="83" t="s">
        <v>42</v>
      </c>
      <c r="B34" s="28"/>
      <c r="C34" s="13">
        <v>261858.81102992999</v>
      </c>
      <c r="D34" s="13">
        <v>31850</v>
      </c>
      <c r="E34" s="13">
        <v>293708.81102993002</v>
      </c>
      <c r="F34" s="60"/>
    </row>
    <row r="35" spans="1:9" s="8" customFormat="1" ht="61.5" customHeight="1">
      <c r="A35" s="83" t="s">
        <v>43</v>
      </c>
      <c r="B35" s="28"/>
      <c r="C35" s="13">
        <v>-33229.844707390002</v>
      </c>
      <c r="D35" s="13">
        <v>54962.43014692</v>
      </c>
      <c r="E35" s="13">
        <v>21732.585439529998</v>
      </c>
      <c r="F35" s="60"/>
    </row>
    <row r="36" spans="1:9" s="8" customFormat="1" ht="57.75" customHeight="1">
      <c r="A36" s="83" t="s">
        <v>44</v>
      </c>
      <c r="B36" s="28"/>
      <c r="C36" s="13">
        <v>266774.80322180997</v>
      </c>
      <c r="D36" s="13">
        <v>-6716.1598892099573</v>
      </c>
      <c r="E36" s="13">
        <v>260058.64333260001</v>
      </c>
      <c r="F36" s="60"/>
    </row>
    <row r="37" spans="1:9" s="8" customFormat="1" ht="57" customHeight="1">
      <c r="A37" s="83" t="s">
        <v>45</v>
      </c>
      <c r="B37" s="28"/>
      <c r="C37" s="13">
        <v>58058.608081530001</v>
      </c>
      <c r="D37" s="13">
        <v>-48119.84792629</v>
      </c>
      <c r="E37" s="13">
        <v>9938.760155240001</v>
      </c>
      <c r="F37" s="60"/>
    </row>
    <row r="38" spans="1:9" s="8" customFormat="1" ht="57" customHeight="1">
      <c r="A38" s="83" t="s">
        <v>46</v>
      </c>
      <c r="B38" s="28"/>
      <c r="C38" s="13">
        <v>131904.00348645</v>
      </c>
      <c r="D38" s="13">
        <v>-69684.741947660004</v>
      </c>
      <c r="E38" s="13">
        <v>62219.26153879</v>
      </c>
      <c r="F38" s="60"/>
    </row>
    <row r="39" spans="1:9" s="8" customFormat="1" ht="64.5" customHeight="1">
      <c r="A39" s="83" t="s">
        <v>35</v>
      </c>
      <c r="B39" s="28"/>
      <c r="C39" s="13">
        <v>-272999.99900000001</v>
      </c>
      <c r="D39" s="13">
        <v>147600</v>
      </c>
      <c r="E39" s="13">
        <v>-125399.99900000001</v>
      </c>
      <c r="F39" s="60"/>
      <c r="G39" s="44"/>
      <c r="H39" s="44"/>
      <c r="I39" s="44"/>
    </row>
    <row r="40" spans="1:9" s="8" customFormat="1" ht="60.75" customHeight="1">
      <c r="A40" s="83" t="s">
        <v>34</v>
      </c>
      <c r="B40" s="30"/>
      <c r="C40" s="13">
        <v>379900</v>
      </c>
      <c r="D40" s="13">
        <v>75100</v>
      </c>
      <c r="E40" s="13">
        <v>455000</v>
      </c>
      <c r="F40" s="60"/>
      <c r="G40" s="44"/>
      <c r="H40" s="44"/>
      <c r="I40" s="44"/>
    </row>
    <row r="41" spans="1:9" s="8" customFormat="1" ht="57" customHeight="1">
      <c r="A41" s="84" t="s">
        <v>37</v>
      </c>
      <c r="B41" s="28"/>
      <c r="C41" s="13">
        <v>-1500</v>
      </c>
      <c r="D41" s="13">
        <v>-41169.758999999998</v>
      </c>
      <c r="E41" s="13">
        <v>-42669.758999999998</v>
      </c>
      <c r="F41" s="60"/>
      <c r="G41" s="44"/>
      <c r="H41" s="44"/>
      <c r="I41" s="44"/>
    </row>
    <row r="42" spans="1:9" s="8" customFormat="1" ht="33">
      <c r="A42" s="79" t="s">
        <v>23</v>
      </c>
      <c r="B42" s="28"/>
      <c r="C42" s="16">
        <v>-1500</v>
      </c>
      <c r="D42" s="16">
        <v>-41169.758999999998</v>
      </c>
      <c r="E42" s="16">
        <v>-42669.758999999998</v>
      </c>
      <c r="F42" s="60"/>
    </row>
    <row r="43" spans="1:9" s="8" customFormat="1" ht="30" customHeight="1">
      <c r="A43" s="79" t="s">
        <v>11</v>
      </c>
      <c r="B43" s="28"/>
      <c r="C43" s="16"/>
      <c r="D43" s="16"/>
      <c r="E43" s="15">
        <v>0</v>
      </c>
      <c r="F43" s="60"/>
    </row>
    <row r="44" spans="1:9" ht="42.75" customHeight="1">
      <c r="A44" s="85" t="s">
        <v>3</v>
      </c>
      <c r="B44" s="28"/>
      <c r="C44" s="14">
        <v>440824.28837701003</v>
      </c>
      <c r="D44" s="14">
        <v>1317818.1273591102</v>
      </c>
      <c r="E44" s="13">
        <v>1758642.4157361202</v>
      </c>
      <c r="F44" s="60"/>
    </row>
    <row r="45" spans="1:9" s="8" customFormat="1" ht="43.5" customHeight="1">
      <c r="A45" s="69" t="s">
        <v>17</v>
      </c>
      <c r="B45" s="42">
        <v>-3394473.9188000001</v>
      </c>
      <c r="C45" s="15">
        <v>-1497957.0654543198</v>
      </c>
      <c r="D45" s="15">
        <v>-1835182.6737084202</v>
      </c>
      <c r="E45" s="15">
        <v>-3333139.7391627403</v>
      </c>
      <c r="F45" s="60"/>
    </row>
    <row r="46" spans="1:9" s="8" customFormat="1" ht="30" customHeight="1">
      <c r="A46" s="82" t="s">
        <v>32</v>
      </c>
      <c r="B46" s="45"/>
      <c r="C46" s="16">
        <v>15283578.853755558</v>
      </c>
      <c r="D46" s="16">
        <v>16781535.919209901</v>
      </c>
      <c r="E46" s="16">
        <v>15283578.853755582</v>
      </c>
      <c r="F46" s="60"/>
    </row>
    <row r="47" spans="1:9" s="4" customFormat="1" ht="30" customHeight="1">
      <c r="A47" s="82" t="s">
        <v>33</v>
      </c>
      <c r="B47" s="30"/>
      <c r="C47" s="17">
        <v>16781535.919209879</v>
      </c>
      <c r="D47" s="16">
        <v>18616718.592918321</v>
      </c>
      <c r="E47" s="16">
        <v>18616718.592918321</v>
      </c>
      <c r="F47" s="60"/>
    </row>
    <row r="48" spans="1:9" s="6" customFormat="1" ht="23.25" customHeight="1">
      <c r="A48" s="86" t="s">
        <v>19</v>
      </c>
      <c r="B48" s="32"/>
      <c r="C48" s="18"/>
      <c r="D48" s="18"/>
      <c r="E48" s="15">
        <v>0</v>
      </c>
      <c r="F48" s="60"/>
    </row>
    <row r="49" spans="1:6" s="8" customFormat="1" ht="33">
      <c r="A49" s="87" t="s">
        <v>20</v>
      </c>
      <c r="B49" s="58"/>
      <c r="C49" s="59">
        <v>1649999.999998</v>
      </c>
      <c r="D49" s="59">
        <v>-478000</v>
      </c>
      <c r="E49" s="59">
        <v>1171999.999998</v>
      </c>
      <c r="F49" s="68"/>
    </row>
    <row r="50" spans="1:6" s="8" customFormat="1" ht="45.75" customHeight="1">
      <c r="A50" s="76" t="s">
        <v>6</v>
      </c>
      <c r="B50" s="55">
        <v>-133573.77549999999</v>
      </c>
      <c r="C50" s="57">
        <v>4691.2588711899998</v>
      </c>
      <c r="D50" s="57">
        <v>-1924.2937853699996</v>
      </c>
      <c r="E50" s="57">
        <v>2766.9650858200002</v>
      </c>
      <c r="F50" s="65"/>
    </row>
    <row r="51" spans="1:6" s="2" customFormat="1" ht="36.75" customHeight="1">
      <c r="A51" s="73" t="s">
        <v>22</v>
      </c>
      <c r="B51" s="28">
        <v>299563.81790000002</v>
      </c>
      <c r="C51" s="14"/>
      <c r="D51" s="14">
        <v>2715.5</v>
      </c>
      <c r="E51" s="13">
        <v>2715.5</v>
      </c>
      <c r="F51" s="61">
        <v>0.90648464124812445</v>
      </c>
    </row>
    <row r="52" spans="1:6" s="9" customFormat="1" ht="36.75" customHeight="1">
      <c r="A52" s="73" t="s">
        <v>16</v>
      </c>
      <c r="B52" s="28">
        <v>-190883.0012</v>
      </c>
      <c r="C52" s="14"/>
      <c r="D52" s="14">
        <v>-160.70417703999999</v>
      </c>
      <c r="E52" s="13">
        <v>-160.70417703999999</v>
      </c>
      <c r="F52" s="61">
        <v>8.418988387112597E-2</v>
      </c>
    </row>
    <row r="53" spans="1:6" s="9" customFormat="1" ht="36.75" customHeight="1">
      <c r="A53" s="74" t="s">
        <v>18</v>
      </c>
      <c r="B53" s="29">
        <v>-242254.59220000001</v>
      </c>
      <c r="C53" s="27">
        <v>4691.2588711899998</v>
      </c>
      <c r="D53" s="27">
        <v>-4479.0896083299995</v>
      </c>
      <c r="E53" s="27">
        <v>212.16926286000034</v>
      </c>
      <c r="F53" s="62"/>
    </row>
    <row r="54" spans="1:6" ht="7.5" hidden="1" customHeight="1">
      <c r="A54" s="230"/>
      <c r="B54" s="230"/>
      <c r="C54" s="230"/>
      <c r="D54" s="230"/>
      <c r="E54" s="230"/>
      <c r="F54" s="230"/>
    </row>
    <row r="55" spans="1:6" ht="28.5" customHeight="1">
      <c r="A55" s="229" t="s">
        <v>12</v>
      </c>
      <c r="B55" s="229"/>
      <c r="C55" s="229"/>
      <c r="D55" s="229"/>
      <c r="E55" s="229"/>
      <c r="F55" s="229"/>
    </row>
    <row r="56" spans="1:6" ht="60" customHeight="1">
      <c r="A56" s="5"/>
      <c r="B56" s="5"/>
      <c r="C56" s="5"/>
      <c r="D56" s="5"/>
      <c r="E56" s="46"/>
    </row>
    <row r="57" spans="1:6" ht="38.25" customHeight="1">
      <c r="A57" s="5"/>
      <c r="B57" s="5"/>
      <c r="C57" s="5"/>
      <c r="D57" s="5"/>
      <c r="E57" s="46"/>
      <c r="F57" s="21"/>
    </row>
    <row r="58" spans="1:6">
      <c r="A58" s="5"/>
      <c r="B58" s="5"/>
      <c r="C58" s="5"/>
      <c r="D58" s="5"/>
      <c r="E58" s="88"/>
      <c r="F58" s="22"/>
    </row>
    <row r="59" spans="1:6">
      <c r="A59" s="5"/>
      <c r="B59" s="5"/>
      <c r="C59" s="5"/>
      <c r="D59" s="5"/>
      <c r="E59" s="88"/>
      <c r="F59" s="22"/>
    </row>
    <row r="60" spans="1:6">
      <c r="A60" s="5"/>
      <c r="B60" s="5"/>
      <c r="C60" s="46"/>
      <c r="D60" s="46"/>
      <c r="E60" s="46"/>
      <c r="F60" s="22"/>
    </row>
    <row r="61" spans="1:6">
      <c r="A61" s="5"/>
      <c r="B61" s="5"/>
      <c r="C61" s="88"/>
      <c r="D61" s="88"/>
      <c r="E61" s="88"/>
      <c r="F61" s="22"/>
    </row>
    <row r="62" spans="1:6">
      <c r="A62" s="5"/>
      <c r="B62" s="5"/>
      <c r="C62" s="47"/>
      <c r="D62" s="47"/>
      <c r="E62" s="47"/>
      <c r="F62" s="3"/>
    </row>
    <row r="63" spans="1:6">
      <c r="A63" s="5"/>
      <c r="B63" s="5"/>
      <c r="C63" s="47"/>
      <c r="D63" s="47"/>
      <c r="E63" s="47"/>
      <c r="F63" s="3"/>
    </row>
    <row r="64" spans="1:6">
      <c r="A64" s="5"/>
      <c r="B64" s="5"/>
      <c r="C64" s="47"/>
      <c r="D64" s="47"/>
      <c r="E64" s="47"/>
      <c r="F64" s="3"/>
    </row>
    <row r="65" spans="1:6">
      <c r="A65" s="5"/>
      <c r="B65" s="5"/>
      <c r="C65" s="47"/>
      <c r="D65" s="47"/>
      <c r="E65" s="47"/>
      <c r="F65" s="3"/>
    </row>
    <row r="66" spans="1:6">
      <c r="A66" s="5"/>
      <c r="B66" s="5"/>
      <c r="C66" s="47"/>
      <c r="D66" s="47"/>
      <c r="E66" s="47"/>
      <c r="F66" s="3"/>
    </row>
    <row r="67" spans="1:6">
      <c r="A67" s="5"/>
      <c r="B67" s="5"/>
      <c r="C67" s="47"/>
      <c r="D67" s="47"/>
      <c r="E67" s="47"/>
      <c r="F67" s="3"/>
    </row>
    <row r="68" spans="1:6">
      <c r="A68" s="5"/>
      <c r="B68" s="5"/>
      <c r="C68" s="47"/>
      <c r="D68" s="47"/>
      <c r="E68" s="47"/>
      <c r="F68" s="3"/>
    </row>
    <row r="69" spans="1:6">
      <c r="A69" s="5"/>
      <c r="B69" s="5"/>
      <c r="C69" s="47"/>
      <c r="D69" s="47"/>
      <c r="E69" s="47"/>
      <c r="F69" s="3"/>
    </row>
    <row r="70" spans="1:6">
      <c r="A70" s="5"/>
      <c r="B70" s="5"/>
      <c r="C70" s="47"/>
      <c r="D70" s="47"/>
      <c r="E70" s="47"/>
      <c r="F70" s="3"/>
    </row>
    <row r="71" spans="1:6">
      <c r="A71" s="5"/>
      <c r="B71" s="5"/>
      <c r="C71" s="47"/>
      <c r="D71" s="47"/>
      <c r="E71" s="47"/>
      <c r="F71" s="3"/>
    </row>
    <row r="72" spans="1:6">
      <c r="A72" s="5"/>
      <c r="B72" s="5"/>
      <c r="C72" s="47"/>
      <c r="D72" s="47"/>
      <c r="E72" s="47"/>
      <c r="F72" s="3"/>
    </row>
    <row r="73" spans="1:6">
      <c r="A73" s="5"/>
      <c r="B73" s="5"/>
      <c r="C73" s="47"/>
      <c r="D73" s="47"/>
      <c r="E73" s="47"/>
      <c r="F73" s="3"/>
    </row>
    <row r="74" spans="1:6">
      <c r="A74" s="5"/>
      <c r="B74" s="5"/>
      <c r="C74" s="47"/>
      <c r="D74" s="47"/>
      <c r="E74" s="47"/>
      <c r="F74" s="3"/>
    </row>
    <row r="75" spans="1:6">
      <c r="A75" s="5"/>
      <c r="B75" s="5"/>
      <c r="C75" s="47"/>
      <c r="D75" s="47"/>
      <c r="E75" s="47"/>
      <c r="F75" s="3"/>
    </row>
    <row r="76" spans="1:6">
      <c r="A76" s="5"/>
      <c r="B76" s="5"/>
      <c r="C76" s="47"/>
      <c r="D76" s="47"/>
      <c r="E76" s="47"/>
      <c r="F76" s="3"/>
    </row>
    <row r="77" spans="1:6">
      <c r="A77" s="5"/>
      <c r="B77" s="5"/>
      <c r="C77" s="47"/>
      <c r="D77" s="47"/>
      <c r="E77" s="47"/>
      <c r="F77" s="3"/>
    </row>
    <row r="78" spans="1:6">
      <c r="A78" s="5"/>
      <c r="B78" s="5"/>
      <c r="C78" s="47"/>
      <c r="D78" s="47"/>
      <c r="E78" s="47"/>
      <c r="F78" s="3"/>
    </row>
    <row r="79" spans="1:6">
      <c r="A79" s="5"/>
      <c r="B79" s="5"/>
      <c r="C79" s="47"/>
      <c r="D79" s="47"/>
      <c r="E79" s="47"/>
      <c r="F79" s="3"/>
    </row>
    <row r="80" spans="1:6">
      <c r="A80" s="5"/>
      <c r="B80" s="5"/>
      <c r="C80" s="47"/>
      <c r="D80" s="47"/>
      <c r="E80" s="47"/>
      <c r="F80" s="3"/>
    </row>
    <row r="81" spans="1:6">
      <c r="A81" s="5"/>
      <c r="B81" s="5"/>
      <c r="C81" s="47"/>
      <c r="D81" s="47"/>
      <c r="E81" s="47"/>
      <c r="F81" s="3"/>
    </row>
    <row r="82" spans="1:6">
      <c r="A82" s="5"/>
      <c r="B82" s="5"/>
      <c r="C82" s="47"/>
      <c r="D82" s="47"/>
      <c r="E82" s="47"/>
      <c r="F82" s="3"/>
    </row>
    <row r="83" spans="1:6">
      <c r="A83" s="5"/>
      <c r="B83" s="5"/>
      <c r="C83" s="47"/>
      <c r="D83" s="47"/>
      <c r="E83" s="47"/>
      <c r="F83" s="3"/>
    </row>
    <row r="84" spans="1:6">
      <c r="A84" s="5"/>
      <c r="B84" s="5"/>
      <c r="C84" s="47"/>
      <c r="D84" s="47"/>
      <c r="E84" s="47"/>
      <c r="F84" s="3"/>
    </row>
    <row r="85" spans="1:6">
      <c r="A85" s="5"/>
      <c r="B85" s="5"/>
      <c r="C85" s="47"/>
      <c r="D85" s="47"/>
      <c r="E85" s="47"/>
      <c r="F85" s="3"/>
    </row>
    <row r="86" spans="1:6">
      <c r="A86" s="5"/>
      <c r="B86" s="5"/>
      <c r="C86" s="47"/>
      <c r="D86" s="47"/>
      <c r="E86" s="47"/>
      <c r="F86" s="3"/>
    </row>
    <row r="87" spans="1:6">
      <c r="A87" s="5"/>
      <c r="B87" s="5"/>
      <c r="C87" s="47"/>
      <c r="D87" s="47"/>
      <c r="E87" s="47"/>
      <c r="F87" s="3"/>
    </row>
    <row r="88" spans="1:6">
      <c r="A88" s="5"/>
      <c r="B88" s="5"/>
      <c r="C88" s="47"/>
      <c r="D88" s="47"/>
      <c r="E88" s="47"/>
      <c r="F88" s="3"/>
    </row>
  </sheetData>
  <sheetProtection formatCells="0" formatColumns="0" formatRows="0"/>
  <autoFilter ref="A9:F53" xr:uid="{00000000-0009-0000-0000-000000000000}"/>
  <customSheetViews>
    <customSheetView guid="{8454F0CB-9FBA-4BFA-ABA8-65DCA69E306D}" scale="50" showPageBreaks="1" zeroValues="0" fitToPage="1" printArea="1" showAutoFilter="1" hiddenRows="1" view="pageBreakPreview" topLeftCell="A32">
      <selection activeCell="E45" sqref="E45"/>
      <pageMargins left="0.28000000000000003" right="0.25" top="0.25" bottom="0.25" header="0.31496062992125984" footer="0.23622047244094491"/>
      <printOptions horizontalCentered="1"/>
      <pageSetup paperSize="9" scale="35" fitToHeight="0" orientation="portrait" r:id="rId1"/>
      <headerFooter alignWithMargins="0">
        <oddFooter>&amp;R&amp;"Times New Roman,обычный"&amp;14&amp;P</oddFooter>
      </headerFooter>
      <autoFilter ref="A9:F53" xr:uid="{BF1424D4-A149-F74A-8FA4-CFE1C3AD9734}"/>
    </customSheetView>
    <customSheetView guid="{0049FB14-FD07-453F-846F-348D2B267D20}" scale="55" showPageBreaks="1" printArea="1" hiddenRows="1" view="pageBreakPreview" topLeftCell="A3">
      <selection activeCell="H64" sqref="H64"/>
      <rowBreaks count="1" manualBreakCount="1">
        <brk id="42" max="3" man="1"/>
      </rowBreaks>
      <pageMargins left="0.35433070866141736" right="0.44" top="0.38" bottom="0.23622047244094491" header="0.15748031496062992" footer="0.15748031496062992"/>
      <pageSetup paperSize="9" scale="44" fitToHeight="0" orientation="portrait" r:id="rId2"/>
      <headerFooter alignWithMargins="0"/>
    </customSheetView>
    <customSheetView guid="{36757D56-B5EC-4550-96CB-C44E9A6A4595}" scale="40" zeroValues="0" fitToPage="1" hiddenRows="1" topLeftCell="A2">
      <selection activeCell="D10" sqref="D10"/>
      <pageMargins left="0.35433070866141736" right="0.31496062992125984" top="0.4" bottom="0.4" header="0.31496062992125984" footer="0.23622047244094491"/>
      <printOptions horizontalCentered="1"/>
      <pageSetup paperSize="9" scale="39" fitToHeight="0" orientation="portrait" r:id="rId3"/>
      <headerFooter alignWithMargins="0">
        <oddFooter>&amp;R&amp;"Times New Roman,обычный"&amp;14&amp;P</oddFooter>
      </headerFooter>
    </customSheetView>
    <customSheetView guid="{508E9E74-D024-4046-A85D-EFD7721B4B97}" scale="55" showPageBreaks="1" zeroValues="0" fitToPage="1" printArea="1" showAutoFilter="1" hiddenRows="1" topLeftCell="A47">
      <selection activeCell="E53" sqref="E53"/>
      <pageMargins left="0.35433070866141736" right="0.31496062992125984" top="0.25" bottom="0.25" header="0.31496062992125984" footer="0.23622047244094491"/>
      <printOptions horizontalCentered="1"/>
      <pageSetup paperSize="9" scale="31" fitToHeight="0" orientation="portrait" r:id="rId4"/>
      <headerFooter alignWithMargins="0">
        <oddFooter>&amp;R&amp;"Times New Roman,обычный"&amp;14&amp;P</oddFooter>
      </headerFooter>
      <autoFilter ref="A9:J9" xr:uid="{8D6A0E50-2737-9A4D-ACB6-58C2F8A86F35}"/>
    </customSheetView>
    <customSheetView guid="{E7A0A32F-4845-1848-89E8-A1E1287913AC}" scale="50" showPageBreaks="1" zeroValues="0" fitToPage="1" printArea="1" showAutoFilter="1" hiddenRows="1" view="pageBreakPreview" topLeftCell="A2">
      <selection activeCell="E45" sqref="E45"/>
      <pageMargins left="0.28000000000000003" right="0.25" top="0.25" bottom="0.25" header="0.31496062992125984" footer="0.23622047244094491"/>
      <printOptions horizontalCentered="1"/>
      <pageSetup paperSize="9" scale="39" fitToHeight="0" orientation="portrait" r:id="rId5"/>
      <headerFooter alignWithMargins="0">
        <oddFooter>&amp;R&amp;"Times New Roman,обычный"&amp;14&amp;P</oddFooter>
      </headerFooter>
      <autoFilter ref="A9:F53" xr:uid="{469308B8-1EA3-7F4E-B22A-9E761A7C9001}"/>
    </customSheetView>
  </customSheetViews>
  <mergeCells count="7">
    <mergeCell ref="A55:F55"/>
    <mergeCell ref="A54:F54"/>
    <mergeCell ref="C2:F2"/>
    <mergeCell ref="C3:F3"/>
    <mergeCell ref="A5:F5"/>
    <mergeCell ref="A6:F6"/>
    <mergeCell ref="A7:B7"/>
  </mergeCells>
  <phoneticPr fontId="6" type="noConversion"/>
  <printOptions horizontalCentered="1"/>
  <pageMargins left="0.28000000000000003" right="0.25" top="0.25" bottom="0.25" header="0.31496062992125984" footer="0.23622047244094491"/>
  <pageSetup paperSize="9" scale="39" fitToHeight="0" orientation="portrait" r:id="rId6"/>
  <headerFooter alignWithMargins="0">
    <oddFooter>&amp;R&amp;"Times New Roman,обычный"&amp;14&amp;P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zoomScaleNormal="100" workbookViewId="0">
      <selection activeCell="A5" sqref="A5"/>
    </sheetView>
  </sheetViews>
  <sheetFormatPr baseColWidth="10" defaultColWidth="8.83203125" defaultRowHeight="14"/>
  <cols>
    <col min="1" max="1" width="46.5" style="89" customWidth="1"/>
    <col min="2" max="2" width="21.1640625" style="89" customWidth="1"/>
    <col min="3" max="3" width="19.33203125" style="89" customWidth="1"/>
    <col min="4" max="5" width="19.1640625" style="89" customWidth="1"/>
    <col min="6" max="6" width="13" style="89" customWidth="1"/>
    <col min="7" max="7" width="18" style="89" customWidth="1"/>
    <col min="8" max="8" width="32.5" style="89" customWidth="1"/>
    <col min="9" max="9" width="32" style="89" customWidth="1"/>
    <col min="10" max="10" width="25.5" style="89" customWidth="1"/>
    <col min="11" max="16384" width="8.83203125" style="89"/>
  </cols>
  <sheetData>
    <row r="1" spans="1:11" ht="34.5" customHeight="1">
      <c r="F1" s="90" t="s">
        <v>55</v>
      </c>
    </row>
    <row r="2" spans="1:11" ht="57">
      <c r="A2" s="91" t="s">
        <v>56</v>
      </c>
      <c r="B2" s="12"/>
      <c r="C2" s="12"/>
      <c r="D2" s="12"/>
      <c r="E2" s="12"/>
      <c r="F2" s="11"/>
      <c r="G2" s="92"/>
      <c r="H2" s="92"/>
      <c r="I2" s="92"/>
    </row>
    <row r="3" spans="1:11" ht="18">
      <c r="A3" s="93" t="s">
        <v>51</v>
      </c>
      <c r="B3" s="12"/>
      <c r="C3" s="12"/>
      <c r="D3" s="12"/>
      <c r="E3" s="12"/>
      <c r="F3" s="11"/>
      <c r="G3" s="94"/>
      <c r="H3" s="94"/>
      <c r="I3" s="94"/>
    </row>
    <row r="4" spans="1:11" ht="16">
      <c r="A4" s="95"/>
      <c r="B4" s="95"/>
      <c r="C4" s="95"/>
      <c r="D4" s="95"/>
      <c r="E4" s="95"/>
      <c r="F4" s="96" t="s">
        <v>40</v>
      </c>
      <c r="G4" s="97"/>
    </row>
    <row r="5" spans="1:11" ht="28">
      <c r="A5" s="98" t="s">
        <v>57</v>
      </c>
      <c r="B5" s="98" t="s">
        <v>58</v>
      </c>
      <c r="C5" s="98" t="s">
        <v>39</v>
      </c>
      <c r="D5" s="99" t="s">
        <v>48</v>
      </c>
      <c r="E5" s="99" t="s">
        <v>53</v>
      </c>
      <c r="F5" s="100" t="s">
        <v>49</v>
      </c>
      <c r="G5" s="101"/>
    </row>
    <row r="6" spans="1:11" ht="18">
      <c r="A6" s="11"/>
      <c r="B6" s="12"/>
      <c r="C6" s="12"/>
      <c r="D6" s="12"/>
      <c r="E6" s="12"/>
      <c r="F6" s="11"/>
      <c r="G6" s="101"/>
    </row>
    <row r="7" spans="1:11">
      <c r="A7" s="102">
        <v>1</v>
      </c>
      <c r="B7" s="102">
        <v>2</v>
      </c>
      <c r="C7" s="102">
        <v>3</v>
      </c>
      <c r="D7" s="102">
        <v>4</v>
      </c>
      <c r="E7" s="102">
        <v>5</v>
      </c>
      <c r="F7" s="102" t="s">
        <v>59</v>
      </c>
      <c r="G7" s="101"/>
    </row>
    <row r="8" spans="1:11" ht="19">
      <c r="A8" s="103" t="s">
        <v>60</v>
      </c>
      <c r="B8" s="104">
        <v>25021905.145599999</v>
      </c>
      <c r="C8" s="105">
        <v>2088812.8041734204</v>
      </c>
      <c r="D8" s="106">
        <v>2116902.2893343326</v>
      </c>
      <c r="E8" s="106">
        <v>4205715.0935077528</v>
      </c>
      <c r="F8" s="107">
        <v>16.808132990014595</v>
      </c>
      <c r="G8" s="101"/>
      <c r="H8" s="101"/>
      <c r="I8" s="101"/>
      <c r="J8" s="101"/>
      <c r="K8" s="101"/>
    </row>
    <row r="9" spans="1:11" ht="17">
      <c r="A9" s="108" t="s">
        <v>61</v>
      </c>
      <c r="B9" s="109">
        <v>16785396.037749998</v>
      </c>
      <c r="C9" s="110">
        <v>1457211.9741658403</v>
      </c>
      <c r="D9" s="111">
        <v>1245953.7382856787</v>
      </c>
      <c r="E9" s="111">
        <v>2703165.712451519</v>
      </c>
      <c r="F9" s="112">
        <v>16.104271274697105</v>
      </c>
      <c r="G9" s="101"/>
      <c r="H9" s="101"/>
      <c r="I9" s="101"/>
      <c r="J9" s="101"/>
      <c r="K9" s="101"/>
    </row>
    <row r="10" spans="1:11" ht="17">
      <c r="A10" s="108" t="s">
        <v>62</v>
      </c>
      <c r="B10" s="109">
        <v>6225744.9993500002</v>
      </c>
      <c r="C10" s="110">
        <v>549616.36243689002</v>
      </c>
      <c r="D10" s="111">
        <v>730254.91950117995</v>
      </c>
      <c r="E10" s="111">
        <v>1279871.28193807</v>
      </c>
      <c r="F10" s="112">
        <v>20.557720916479795</v>
      </c>
      <c r="G10" s="113"/>
      <c r="H10" s="101"/>
      <c r="I10" s="101"/>
      <c r="J10" s="101"/>
      <c r="K10" s="101"/>
    </row>
    <row r="11" spans="1:11" ht="17">
      <c r="A11" s="114" t="s">
        <v>63</v>
      </c>
      <c r="B11" s="115">
        <f>B8-B9-B10</f>
        <v>2010764.1085000001</v>
      </c>
      <c r="C11" s="116">
        <v>81984.467570690089</v>
      </c>
      <c r="D11" s="117">
        <v>140693.63154747372</v>
      </c>
      <c r="E11" s="117">
        <v>222678.09911816381</v>
      </c>
      <c r="F11" s="118">
        <v>11.074302459291376</v>
      </c>
      <c r="G11" s="101"/>
      <c r="H11" s="101"/>
      <c r="I11" s="101"/>
      <c r="J11" s="101"/>
      <c r="K11" s="101"/>
    </row>
    <row r="12" spans="1:11" ht="17">
      <c r="A12" s="119" t="s">
        <v>14</v>
      </c>
      <c r="B12" s="120">
        <v>9542624.8241000008</v>
      </c>
      <c r="C12" s="121">
        <v>794518.7935258199</v>
      </c>
      <c r="D12" s="122">
        <v>971682.77837692993</v>
      </c>
      <c r="E12" s="122">
        <v>1766201.5719027498</v>
      </c>
      <c r="F12" s="123">
        <v>18.508550890968582</v>
      </c>
      <c r="G12" s="101"/>
      <c r="H12" s="101"/>
      <c r="I12" s="101"/>
      <c r="J12" s="101"/>
      <c r="K12" s="101"/>
    </row>
    <row r="13" spans="1:11" ht="17">
      <c r="A13" s="124" t="s">
        <v>15</v>
      </c>
      <c r="B13" s="125">
        <v>15479280.3215</v>
      </c>
      <c r="C13" s="126">
        <v>1294294.010647598</v>
      </c>
      <c r="D13" s="127">
        <v>1145219.5109573894</v>
      </c>
      <c r="E13" s="127">
        <v>2439513.5216049873</v>
      </c>
      <c r="F13" s="128">
        <v>15.759863966134244</v>
      </c>
      <c r="G13" s="101"/>
      <c r="H13" s="101"/>
      <c r="I13" s="101"/>
      <c r="J13" s="101"/>
      <c r="K13" s="101"/>
    </row>
    <row r="14" spans="1:11" ht="17">
      <c r="A14" s="129" t="s">
        <v>64</v>
      </c>
      <c r="B14" s="130">
        <f>B15+B18</f>
        <v>10955215.230900001</v>
      </c>
      <c r="C14" s="131">
        <v>1124412.1123378398</v>
      </c>
      <c r="D14" s="132">
        <v>756160.95327277016</v>
      </c>
      <c r="E14" s="132">
        <v>1880573.0656106099</v>
      </c>
      <c r="F14" s="133">
        <v>17.166007476569824</v>
      </c>
      <c r="G14" s="101"/>
      <c r="H14" s="101"/>
      <c r="I14" s="101"/>
      <c r="J14" s="101"/>
      <c r="K14" s="101"/>
    </row>
    <row r="15" spans="1:11" ht="17">
      <c r="A15" s="134" t="s">
        <v>65</v>
      </c>
      <c r="B15" s="135">
        <f>B16+B17</f>
        <v>6312498.6332</v>
      </c>
      <c r="C15" s="136">
        <v>764646.32094956993</v>
      </c>
      <c r="D15" s="137">
        <v>325852.00463379</v>
      </c>
      <c r="E15" s="137">
        <v>1090498.3255833599</v>
      </c>
      <c r="F15" s="138">
        <v>17.275224739819908</v>
      </c>
      <c r="G15" s="101"/>
      <c r="H15" s="101"/>
      <c r="I15" s="101"/>
      <c r="J15" s="101"/>
      <c r="K15" s="101"/>
    </row>
    <row r="16" spans="1:11" ht="17">
      <c r="A16" s="139" t="s">
        <v>66</v>
      </c>
      <c r="B16" s="140">
        <v>5270639.2747999998</v>
      </c>
      <c r="C16" s="110">
        <v>682903.82605358993</v>
      </c>
      <c r="D16" s="111">
        <v>223507.83680091007</v>
      </c>
      <c r="E16" s="111">
        <v>906411.6628545</v>
      </c>
      <c r="F16" s="112">
        <v>17.19737617385881</v>
      </c>
      <c r="G16" s="101"/>
      <c r="H16" s="101"/>
      <c r="I16" s="101"/>
      <c r="J16" s="101"/>
      <c r="K16" s="101"/>
    </row>
    <row r="17" spans="1:11" ht="17">
      <c r="A17" s="139" t="s">
        <v>67</v>
      </c>
      <c r="B17" s="140">
        <v>1041859.3584</v>
      </c>
      <c r="C17" s="110">
        <v>81742.494895980039</v>
      </c>
      <c r="D17" s="111">
        <v>102344.16783287998</v>
      </c>
      <c r="E17" s="111">
        <v>184086.66272886001</v>
      </c>
      <c r="F17" s="112">
        <v>17.669051129085677</v>
      </c>
      <c r="G17" s="101"/>
      <c r="H17" s="101"/>
      <c r="I17" s="101"/>
      <c r="J17" s="101"/>
      <c r="K17" s="101"/>
    </row>
    <row r="18" spans="1:11" ht="17">
      <c r="A18" s="134" t="s">
        <v>68</v>
      </c>
      <c r="B18" s="135">
        <f>B19+B20+B21</f>
        <v>4642716.5976999998</v>
      </c>
      <c r="C18" s="136">
        <v>359765.79138826992</v>
      </c>
      <c r="D18" s="137">
        <v>430308.9486389801</v>
      </c>
      <c r="E18" s="137">
        <v>790074.74002725002</v>
      </c>
      <c r="F18" s="138">
        <v>17.017509542121367</v>
      </c>
      <c r="G18" s="101"/>
      <c r="H18" s="101"/>
      <c r="I18" s="101"/>
      <c r="J18" s="101"/>
      <c r="K18" s="101"/>
    </row>
    <row r="19" spans="1:11" ht="17">
      <c r="A19" s="139" t="s">
        <v>69</v>
      </c>
      <c r="B19" s="140">
        <v>3673242.3807000001</v>
      </c>
      <c r="C19" s="110">
        <v>289124.62854254997</v>
      </c>
      <c r="D19" s="111">
        <v>343205.04865787009</v>
      </c>
      <c r="E19" s="111">
        <v>632329.67720042006</v>
      </c>
      <c r="F19" s="112">
        <v>17.214482782917216</v>
      </c>
      <c r="G19" s="101"/>
      <c r="H19" s="101"/>
      <c r="I19" s="101"/>
      <c r="J19" s="101"/>
      <c r="K19" s="101"/>
    </row>
    <row r="20" spans="1:11" ht="17">
      <c r="A20" s="139" t="s">
        <v>70</v>
      </c>
      <c r="B20" s="140">
        <v>140265.2237</v>
      </c>
      <c r="C20" s="110">
        <v>8816.3813219800013</v>
      </c>
      <c r="D20" s="111">
        <v>10157.738992150005</v>
      </c>
      <c r="E20" s="111">
        <v>18974.120314130007</v>
      </c>
      <c r="F20" s="112">
        <v>13.527316189729218</v>
      </c>
      <c r="G20" s="101"/>
      <c r="H20" s="101"/>
      <c r="I20" s="101"/>
      <c r="J20" s="101"/>
      <c r="K20" s="101"/>
    </row>
    <row r="21" spans="1:11" ht="17">
      <c r="A21" s="141" t="s">
        <v>71</v>
      </c>
      <c r="B21" s="142">
        <v>829208.99329999997</v>
      </c>
      <c r="C21" s="143">
        <v>61824.781523739999</v>
      </c>
      <c r="D21" s="144">
        <v>76946.160988959979</v>
      </c>
      <c r="E21" s="144">
        <v>138770.94251269998</v>
      </c>
      <c r="F21" s="145">
        <v>16.73533977971389</v>
      </c>
      <c r="G21" s="101"/>
      <c r="H21" s="101"/>
      <c r="I21" s="101"/>
      <c r="J21" s="101"/>
      <c r="K21" s="101"/>
    </row>
    <row r="22" spans="1:11" ht="17">
      <c r="A22" s="146" t="s">
        <v>72</v>
      </c>
      <c r="B22" s="147">
        <f>B23+B24</f>
        <v>1634353.4937</v>
      </c>
      <c r="C22" s="148">
        <v>73473.161299359999</v>
      </c>
      <c r="D22" s="149">
        <v>91260.234819399964</v>
      </c>
      <c r="E22" s="149">
        <v>164733.39611875996</v>
      </c>
      <c r="F22" s="150">
        <v>10.079422643495645</v>
      </c>
      <c r="G22" s="101"/>
      <c r="H22" s="101"/>
      <c r="I22" s="101"/>
      <c r="J22" s="101"/>
      <c r="K22" s="101"/>
    </row>
    <row r="23" spans="1:11" ht="17">
      <c r="A23" s="139" t="s">
        <v>73</v>
      </c>
      <c r="B23" s="140">
        <v>1447439.2416000001</v>
      </c>
      <c r="C23" s="110">
        <v>65322.018107380005</v>
      </c>
      <c r="D23" s="111">
        <v>84047.411070269955</v>
      </c>
      <c r="E23" s="111">
        <v>149369.42917764996</v>
      </c>
      <c r="F23" s="112">
        <v>10.31956471019377</v>
      </c>
      <c r="G23" s="101"/>
      <c r="H23" s="101"/>
      <c r="I23" s="101"/>
      <c r="J23" s="101"/>
      <c r="K23" s="101"/>
    </row>
    <row r="24" spans="1:11" ht="34">
      <c r="A24" s="141" t="s">
        <v>74</v>
      </c>
      <c r="B24" s="142">
        <v>186914.25210000001</v>
      </c>
      <c r="C24" s="143">
        <v>8151.1431919800007</v>
      </c>
      <c r="D24" s="144">
        <v>7212.8237491299997</v>
      </c>
      <c r="E24" s="144">
        <v>15363.96694111</v>
      </c>
      <c r="F24" s="145">
        <v>8.219794247091551</v>
      </c>
      <c r="G24" s="101"/>
      <c r="H24" s="101"/>
      <c r="I24" s="101"/>
      <c r="J24" s="101"/>
      <c r="K24" s="101"/>
    </row>
    <row r="25" spans="1:11" ht="17">
      <c r="A25" s="151" t="s">
        <v>75</v>
      </c>
      <c r="B25" s="152">
        <f>B13-B15-B18-B22</f>
        <v>2889711.5968999988</v>
      </c>
      <c r="C25" s="153">
        <v>96408.737010398108</v>
      </c>
      <c r="D25" s="154">
        <v>297798.32286521926</v>
      </c>
      <c r="E25" s="154">
        <v>394207.05987561739</v>
      </c>
      <c r="F25" s="155">
        <v>13.641744051500213</v>
      </c>
      <c r="G25" s="101"/>
      <c r="H25" s="101"/>
      <c r="I25" s="101"/>
      <c r="J25" s="101"/>
      <c r="K25" s="101"/>
    </row>
    <row r="28" spans="1:11">
      <c r="C28" s="101"/>
      <c r="D28" s="101"/>
      <c r="E28" s="101"/>
    </row>
  </sheetData>
  <customSheetViews>
    <customSheetView guid="{8454F0CB-9FBA-4BFA-ABA8-65DCA69E306D}">
      <selection activeCell="D25" sqref="D25"/>
      <pageMargins left="0.7" right="0.7" top="0.75" bottom="0.75" header="0.3" footer="0.3"/>
      <pageSetup paperSize="9" orientation="portrait" r:id="rId1"/>
    </customSheetView>
    <customSheetView guid="{0049FB14-FD07-453F-846F-348D2B267D20}">
      <selection activeCell="B23" sqref="B23"/>
      <pageMargins left="0.7" right="0.7" top="0.75" bottom="0.75" header="0.3" footer="0.3"/>
    </customSheetView>
    <customSheetView guid="{36757D56-B5EC-4550-96CB-C44E9A6A4595}">
      <selection activeCell="E12" sqref="E12"/>
      <pageMargins left="0.7" right="0.7" top="0.75" bottom="0.75" header="0.3" footer="0.3"/>
      <pageSetup paperSize="9" orientation="portrait" r:id="rId2"/>
    </customSheetView>
    <customSheetView guid="{508E9E74-D024-4046-A85D-EFD7721B4B97}">
      <selection activeCell="E12" sqref="E12"/>
      <pageMargins left="0.7" right="0.7" top="0.75" bottom="0.75" header="0.3" footer="0.3"/>
      <pageSetup paperSize="9" orientation="portrait" r:id="rId3"/>
    </customSheetView>
    <customSheetView guid="{E7A0A32F-4845-1848-89E8-A1E1287913AC}">
      <selection activeCell="A5" sqref="A5"/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992ED-CBF3-4E4B-A2D5-B3BF2A35D531}">
  <dimension ref="A1:E115"/>
  <sheetViews>
    <sheetView tabSelected="1" topLeftCell="A2" workbookViewId="0">
      <selection activeCell="A6" sqref="A6"/>
    </sheetView>
  </sheetViews>
  <sheetFormatPr baseColWidth="10" defaultColWidth="9.1640625" defaultRowHeight="13"/>
  <cols>
    <col min="1" max="1" width="52.6640625" style="157" customWidth="1"/>
    <col min="2" max="2" width="5.5" style="157" customWidth="1"/>
    <col min="3" max="3" width="12.83203125" style="157" customWidth="1"/>
    <col min="4" max="4" width="11.6640625" style="157" customWidth="1"/>
    <col min="5" max="5" width="14" style="157" customWidth="1"/>
    <col min="6" max="16384" width="9.1640625" style="157"/>
  </cols>
  <sheetData>
    <row r="1" spans="1:5" ht="18">
      <c r="A1" s="11"/>
      <c r="B1" s="11"/>
      <c r="C1" s="11"/>
      <c r="D1" s="156" t="s">
        <v>76</v>
      </c>
      <c r="E1"/>
    </row>
    <row r="2" spans="1:5" ht="124" customHeight="1">
      <c r="A2" s="158" t="s">
        <v>77</v>
      </c>
      <c r="B2"/>
      <c r="C2"/>
      <c r="D2"/>
      <c r="E2"/>
    </row>
    <row r="3" spans="1:5" ht="19">
      <c r="A3" s="159" t="s">
        <v>51</v>
      </c>
      <c r="B3"/>
      <c r="C3"/>
      <c r="D3"/>
      <c r="E3"/>
    </row>
    <row r="4" spans="1:5">
      <c r="A4" s="160" t="s">
        <v>40</v>
      </c>
      <c r="B4"/>
      <c r="C4"/>
      <c r="D4"/>
      <c r="E4"/>
    </row>
    <row r="5" spans="1:5" ht="36.75" customHeight="1">
      <c r="A5" s="161" t="s">
        <v>78</v>
      </c>
      <c r="B5" s="161" t="s">
        <v>79</v>
      </c>
      <c r="C5" s="161" t="s">
        <v>80</v>
      </c>
      <c r="D5" s="161" t="s">
        <v>81</v>
      </c>
      <c r="E5" s="161" t="s">
        <v>49</v>
      </c>
    </row>
    <row r="6" spans="1:5">
      <c r="A6" s="162">
        <v>1</v>
      </c>
      <c r="B6" s="162">
        <v>2</v>
      </c>
      <c r="C6" s="162">
        <v>3</v>
      </c>
      <c r="D6" s="162">
        <v>4</v>
      </c>
      <c r="E6" s="162">
        <v>5</v>
      </c>
    </row>
    <row r="7" spans="1:5" ht="18" customHeight="1">
      <c r="A7" s="163" t="s">
        <v>82</v>
      </c>
      <c r="B7" s="164"/>
      <c r="C7" s="165">
        <v>24122726.346000001</v>
      </c>
      <c r="D7" s="166">
        <v>3793099.5298405006</v>
      </c>
      <c r="E7" s="167">
        <v>15.724174272156709</v>
      </c>
    </row>
    <row r="8" spans="1:5" ht="18" customHeight="1">
      <c r="A8" s="168" t="s">
        <v>83</v>
      </c>
      <c r="B8" s="169" t="s">
        <v>84</v>
      </c>
      <c r="C8" s="170">
        <v>2124927.6127999998</v>
      </c>
      <c r="D8" s="171">
        <v>267822.71447861003</v>
      </c>
      <c r="E8" s="172">
        <v>12.603851202521776</v>
      </c>
    </row>
    <row r="9" spans="1:5" ht="18" customHeight="1">
      <c r="A9" s="173" t="s">
        <v>85</v>
      </c>
      <c r="B9" s="174" t="s">
        <v>86</v>
      </c>
      <c r="C9" s="175">
        <v>27335.221399999999</v>
      </c>
      <c r="D9" s="176">
        <v>9284.0488681900006</v>
      </c>
      <c r="E9" s="177">
        <v>33.963686382251147</v>
      </c>
    </row>
    <row r="10" spans="1:5" ht="42.75" customHeight="1">
      <c r="A10" s="173" t="s">
        <v>87</v>
      </c>
      <c r="B10" s="174" t="s">
        <v>88</v>
      </c>
      <c r="C10" s="175">
        <v>18037.875800000002</v>
      </c>
      <c r="D10" s="176">
        <v>2120.2852710100001</v>
      </c>
      <c r="E10" s="177">
        <v>11.754628397042183</v>
      </c>
    </row>
    <row r="11" spans="1:5" ht="46.5" customHeight="1">
      <c r="A11" s="173" t="s">
        <v>89</v>
      </c>
      <c r="B11" s="174" t="s">
        <v>90</v>
      </c>
      <c r="C11" s="175">
        <v>13468.409800000001</v>
      </c>
      <c r="D11" s="176">
        <v>879.09001938999995</v>
      </c>
      <c r="E11" s="177">
        <v>6.5270513181890255</v>
      </c>
    </row>
    <row r="12" spans="1:5" ht="14">
      <c r="A12" s="173" t="s">
        <v>91</v>
      </c>
      <c r="B12" s="174" t="s">
        <v>92</v>
      </c>
      <c r="C12" s="175">
        <v>206389.68180000002</v>
      </c>
      <c r="D12" s="176">
        <v>23193.228749540001</v>
      </c>
      <c r="E12" s="177">
        <v>11.237591214475142</v>
      </c>
    </row>
    <row r="13" spans="1:5" ht="47.25" customHeight="1">
      <c r="A13" s="173" t="s">
        <v>93</v>
      </c>
      <c r="B13" s="174" t="s">
        <v>94</v>
      </c>
      <c r="C13" s="175">
        <v>301228.59769999998</v>
      </c>
      <c r="D13" s="176">
        <v>28224.428746959999</v>
      </c>
      <c r="E13" s="177">
        <v>9.3697706534056611</v>
      </c>
    </row>
    <row r="14" spans="1:5" ht="20.25" customHeight="1">
      <c r="A14" s="173" t="s">
        <v>95</v>
      </c>
      <c r="B14" s="174" t="s">
        <v>96</v>
      </c>
      <c r="C14" s="175">
        <v>7833.3921</v>
      </c>
      <c r="D14" s="176">
        <v>1289.16532041</v>
      </c>
      <c r="E14" s="177">
        <v>16.457306157443593</v>
      </c>
    </row>
    <row r="15" spans="1:5" ht="20.25" customHeight="1">
      <c r="A15" s="173" t="s">
        <v>97</v>
      </c>
      <c r="B15" s="174" t="s">
        <v>98</v>
      </c>
      <c r="C15" s="175">
        <v>373239.87400000001</v>
      </c>
      <c r="D15" s="176">
        <v>113966.81530062</v>
      </c>
      <c r="E15" s="177">
        <v>30.534469449697649</v>
      </c>
    </row>
    <row r="16" spans="1:5" ht="20.25" customHeight="1">
      <c r="A16" s="173" t="s">
        <v>99</v>
      </c>
      <c r="B16" s="174" t="s">
        <v>100</v>
      </c>
      <c r="C16" s="175">
        <v>94828.265499999994</v>
      </c>
      <c r="D16" s="176">
        <v>10789.31701341</v>
      </c>
      <c r="E16" s="177">
        <v>11.377743710191558</v>
      </c>
    </row>
    <row r="17" spans="1:5" ht="20.25" customHeight="1">
      <c r="A17" s="173" t="s">
        <v>101</v>
      </c>
      <c r="B17" s="174" t="s">
        <v>102</v>
      </c>
      <c r="C17" s="175">
        <v>231435.1348</v>
      </c>
      <c r="D17" s="176">
        <v>46559.960857699996</v>
      </c>
      <c r="E17" s="177">
        <v>20.117931055686881</v>
      </c>
    </row>
    <row r="18" spans="1:5" ht="20.25" customHeight="1">
      <c r="A18" s="173" t="s">
        <v>103</v>
      </c>
      <c r="B18" s="178" t="s">
        <v>104</v>
      </c>
      <c r="C18" s="175">
        <v>377094.71039999998</v>
      </c>
      <c r="D18" s="176">
        <v>0</v>
      </c>
      <c r="E18" s="177">
        <v>0</v>
      </c>
    </row>
    <row r="19" spans="1:5" ht="30" customHeight="1">
      <c r="A19" s="173" t="s">
        <v>105</v>
      </c>
      <c r="B19" s="174" t="s">
        <v>106</v>
      </c>
      <c r="C19" s="175">
        <v>54891.734899999996</v>
      </c>
      <c r="D19" s="176">
        <v>11133.375550500001</v>
      </c>
      <c r="E19" s="177">
        <v>20.282426071579678</v>
      </c>
    </row>
    <row r="20" spans="1:5" ht="22.5" customHeight="1">
      <c r="A20" s="179" t="s">
        <v>107</v>
      </c>
      <c r="B20" s="180" t="s">
        <v>108</v>
      </c>
      <c r="C20" s="181">
        <v>419144.71460000001</v>
      </c>
      <c r="D20" s="182">
        <v>20382.99878088</v>
      </c>
      <c r="E20" s="183">
        <v>4.862997926702235</v>
      </c>
    </row>
    <row r="21" spans="1:5" ht="18.75" customHeight="1">
      <c r="A21" s="184" t="s">
        <v>109</v>
      </c>
      <c r="B21" s="185" t="s">
        <v>110</v>
      </c>
      <c r="C21" s="186">
        <v>3645680.0250999997</v>
      </c>
      <c r="D21" s="187">
        <v>603239.50253256003</v>
      </c>
      <c r="E21" s="188">
        <v>16.546693576488885</v>
      </c>
    </row>
    <row r="22" spans="1:5" ht="18" customHeight="1">
      <c r="A22" s="173" t="s">
        <v>111</v>
      </c>
      <c r="B22" s="174" t="s">
        <v>112</v>
      </c>
      <c r="C22" s="175">
        <v>2675491.0551</v>
      </c>
      <c r="D22" s="176">
        <v>495834.52968778997</v>
      </c>
      <c r="E22" s="177">
        <v>18.532468226445165</v>
      </c>
    </row>
    <row r="23" spans="1:5" ht="18" customHeight="1">
      <c r="A23" s="173" t="s">
        <v>113</v>
      </c>
      <c r="B23" s="174" t="s">
        <v>114</v>
      </c>
      <c r="C23" s="175">
        <v>16963</v>
      </c>
      <c r="D23" s="176">
        <v>2284.9153889099998</v>
      </c>
      <c r="E23" s="177">
        <v>13.469995807993868</v>
      </c>
    </row>
    <row r="24" spans="1:5" ht="18" customHeight="1">
      <c r="A24" s="173" t="s">
        <v>115</v>
      </c>
      <c r="B24" s="174" t="s">
        <v>116</v>
      </c>
      <c r="C24" s="175">
        <v>2920.6529</v>
      </c>
      <c r="D24" s="176">
        <v>101.58273152</v>
      </c>
      <c r="E24" s="177">
        <v>3.478082983431547</v>
      </c>
    </row>
    <row r="25" spans="1:5" ht="32.25" customHeight="1">
      <c r="A25" s="173" t="s">
        <v>117</v>
      </c>
      <c r="B25" s="174" t="s">
        <v>118</v>
      </c>
      <c r="C25" s="175">
        <v>3380.4964</v>
      </c>
      <c r="D25" s="176">
        <v>646.91791938999995</v>
      </c>
      <c r="E25" s="177">
        <v>19.136772912700039</v>
      </c>
    </row>
    <row r="26" spans="1:5" ht="18" customHeight="1">
      <c r="A26" s="173" t="s">
        <v>119</v>
      </c>
      <c r="B26" s="174" t="s">
        <v>120</v>
      </c>
      <c r="C26" s="175">
        <v>49765.713000000003</v>
      </c>
      <c r="D26" s="176">
        <v>11634.139271309999</v>
      </c>
      <c r="E26" s="177">
        <v>23.377820933279907</v>
      </c>
    </row>
    <row r="27" spans="1:5" ht="31.5" customHeight="1">
      <c r="A27" s="173" t="s">
        <v>121</v>
      </c>
      <c r="B27" s="174" t="s">
        <v>122</v>
      </c>
      <c r="C27" s="175">
        <v>14831.346300000001</v>
      </c>
      <c r="D27" s="176">
        <v>977.77580076000004</v>
      </c>
      <c r="E27" s="177">
        <v>6.5926301023663649</v>
      </c>
    </row>
    <row r="28" spans="1:5" ht="30" customHeight="1">
      <c r="A28" s="173" t="s">
        <v>123</v>
      </c>
      <c r="B28" s="174" t="s">
        <v>124</v>
      </c>
      <c r="C28" s="175">
        <v>447679.19839999999</v>
      </c>
      <c r="D28" s="176">
        <v>60774.35712665</v>
      </c>
      <c r="E28" s="177">
        <v>13.575425738755969</v>
      </c>
    </row>
    <row r="29" spans="1:5" ht="20.25" customHeight="1">
      <c r="A29" s="179" t="s">
        <v>125</v>
      </c>
      <c r="B29" s="180" t="s">
        <v>126</v>
      </c>
      <c r="C29" s="181">
        <v>434648.56300000002</v>
      </c>
      <c r="D29" s="182">
        <v>30985.284606229998</v>
      </c>
      <c r="E29" s="183">
        <v>7.1288133089329904</v>
      </c>
    </row>
    <row r="30" spans="1:5" ht="32.25" customHeight="1">
      <c r="A30" s="184" t="s">
        <v>127</v>
      </c>
      <c r="B30" s="185" t="s">
        <v>128</v>
      </c>
      <c r="C30" s="186">
        <v>2734117.9604000002</v>
      </c>
      <c r="D30" s="187">
        <v>320681.48665339005</v>
      </c>
      <c r="E30" s="188">
        <v>11.728882634108242</v>
      </c>
    </row>
    <row r="31" spans="1:5" ht="16.5" customHeight="1">
      <c r="A31" s="173" t="s">
        <v>129</v>
      </c>
      <c r="B31" s="174" t="s">
        <v>130</v>
      </c>
      <c r="C31" s="175">
        <v>142413.34980000003</v>
      </c>
      <c r="D31" s="176">
        <v>17101.67546871</v>
      </c>
      <c r="E31" s="177">
        <v>12.008477781561176</v>
      </c>
    </row>
    <row r="32" spans="1:5" ht="16.5" customHeight="1">
      <c r="A32" s="173" t="s">
        <v>131</v>
      </c>
      <c r="B32" s="174" t="s">
        <v>132</v>
      </c>
      <c r="C32" s="175">
        <v>780257.73899999994</v>
      </c>
      <c r="D32" s="176">
        <v>106961.77868202</v>
      </c>
      <c r="E32" s="177">
        <v>13.708518779846413</v>
      </c>
    </row>
    <row r="33" spans="1:5" ht="16.5" customHeight="1">
      <c r="A33" s="173" t="s">
        <v>133</v>
      </c>
      <c r="B33" s="174" t="s">
        <v>134</v>
      </c>
      <c r="C33" s="175">
        <v>291026.8897</v>
      </c>
      <c r="D33" s="176">
        <v>37035.305402650003</v>
      </c>
      <c r="E33" s="177">
        <v>12.725733158481404</v>
      </c>
    </row>
    <row r="34" spans="1:5" ht="16.5" customHeight="1">
      <c r="A34" s="173" t="s">
        <v>135</v>
      </c>
      <c r="B34" s="174" t="s">
        <v>136</v>
      </c>
      <c r="C34" s="175">
        <v>77004.82220000001</v>
      </c>
      <c r="D34" s="176">
        <v>9812.6303826799995</v>
      </c>
      <c r="E34" s="177">
        <v>12.742877786529061</v>
      </c>
    </row>
    <row r="35" spans="1:5" ht="16.5" customHeight="1">
      <c r="A35" s="173" t="s">
        <v>137</v>
      </c>
      <c r="B35" s="174" t="s">
        <v>138</v>
      </c>
      <c r="C35" s="175">
        <v>214899.5612</v>
      </c>
      <c r="D35" s="176">
        <v>31339.65087143</v>
      </c>
      <c r="E35" s="177">
        <v>14.583394538559904</v>
      </c>
    </row>
    <row r="36" spans="1:5" ht="16.5" customHeight="1">
      <c r="A36" s="173" t="s">
        <v>139</v>
      </c>
      <c r="B36" s="174" t="s">
        <v>140</v>
      </c>
      <c r="C36" s="175">
        <v>435801.97149999999</v>
      </c>
      <c r="D36" s="176">
        <v>49573.502931980001</v>
      </c>
      <c r="E36" s="177">
        <v>11.375236041579036</v>
      </c>
    </row>
    <row r="37" spans="1:5" ht="18.75" customHeight="1">
      <c r="A37" s="173" t="s">
        <v>141</v>
      </c>
      <c r="B37" s="174" t="s">
        <v>142</v>
      </c>
      <c r="C37" s="175">
        <v>166420.32459999999</v>
      </c>
      <c r="D37" s="176">
        <v>27755.461128409999</v>
      </c>
      <c r="E37" s="177">
        <v>16.677927527855573</v>
      </c>
    </row>
    <row r="38" spans="1:5" ht="18.75" customHeight="1">
      <c r="A38" s="173" t="s">
        <v>143</v>
      </c>
      <c r="B38" s="174" t="s">
        <v>144</v>
      </c>
      <c r="C38" s="175">
        <v>45976.770600000003</v>
      </c>
      <c r="D38" s="176">
        <v>13538.40014324</v>
      </c>
      <c r="E38" s="177">
        <v>29.446174593306473</v>
      </c>
    </row>
    <row r="39" spans="1:5" ht="36" customHeight="1">
      <c r="A39" s="173" t="s">
        <v>145</v>
      </c>
      <c r="B39" s="174" t="s">
        <v>146</v>
      </c>
      <c r="C39" s="175">
        <v>178562.88099999999</v>
      </c>
      <c r="D39" s="176">
        <v>22113.921744849999</v>
      </c>
      <c r="E39" s="177">
        <v>12.384388973232348</v>
      </c>
    </row>
    <row r="40" spans="1:5" ht="14">
      <c r="A40" s="173" t="s">
        <v>147</v>
      </c>
      <c r="B40" s="174" t="s">
        <v>148</v>
      </c>
      <c r="C40" s="175">
        <v>2835.9852999999998</v>
      </c>
      <c r="D40" s="176">
        <v>234.96409763</v>
      </c>
      <c r="E40" s="177">
        <v>8.2850957524356694</v>
      </c>
    </row>
    <row r="41" spans="1:5" ht="32.25" customHeight="1">
      <c r="A41" s="173" t="s">
        <v>149</v>
      </c>
      <c r="B41" s="174" t="s">
        <v>150</v>
      </c>
      <c r="C41" s="175">
        <v>36254.626100000001</v>
      </c>
      <c r="D41" s="176">
        <v>2275.3316054400002</v>
      </c>
      <c r="E41" s="177">
        <v>6.2759759241869553</v>
      </c>
    </row>
    <row r="42" spans="1:5" ht="31.5" customHeight="1">
      <c r="A42" s="179" t="s">
        <v>151</v>
      </c>
      <c r="B42" s="180" t="s">
        <v>152</v>
      </c>
      <c r="C42" s="181">
        <v>362663.03939999995</v>
      </c>
      <c r="D42" s="182">
        <v>2938.8641943499997</v>
      </c>
      <c r="E42" s="183">
        <v>0.81035668790846194</v>
      </c>
    </row>
    <row r="43" spans="1:5" ht="17.25" customHeight="1">
      <c r="A43" s="184" t="s">
        <v>153</v>
      </c>
      <c r="B43" s="185" t="s">
        <v>154</v>
      </c>
      <c r="C43" s="186">
        <v>3397819.5053000003</v>
      </c>
      <c r="D43" s="187">
        <v>302623.54705633002</v>
      </c>
      <c r="E43" s="188">
        <v>8.9064044333223276</v>
      </c>
    </row>
    <row r="44" spans="1:5" ht="17.25" customHeight="1">
      <c r="A44" s="173" t="s">
        <v>155</v>
      </c>
      <c r="B44" s="174" t="s">
        <v>156</v>
      </c>
      <c r="C44" s="175">
        <v>33451.469799999999</v>
      </c>
      <c r="D44" s="176">
        <v>2066.3807910400001</v>
      </c>
      <c r="E44" s="177">
        <v>6.1772496198059441</v>
      </c>
    </row>
    <row r="45" spans="1:5" ht="17.25" customHeight="1">
      <c r="A45" s="173" t="s">
        <v>157</v>
      </c>
      <c r="B45" s="174" t="s">
        <v>158</v>
      </c>
      <c r="C45" s="175">
        <v>22384.952000000001</v>
      </c>
      <c r="D45" s="176">
        <v>236.38625218000001</v>
      </c>
      <c r="E45" s="177">
        <v>1.0560051778534081</v>
      </c>
    </row>
    <row r="46" spans="1:5" ht="17.25" customHeight="1">
      <c r="A46" s="173" t="s">
        <v>159</v>
      </c>
      <c r="B46" s="174" t="s">
        <v>160</v>
      </c>
      <c r="C46" s="175">
        <v>102692.66679999999</v>
      </c>
      <c r="D46" s="176">
        <v>11096.934645899999</v>
      </c>
      <c r="E46" s="177">
        <v>10.805965987339613</v>
      </c>
    </row>
    <row r="47" spans="1:5" ht="17.25" customHeight="1">
      <c r="A47" s="173" t="s">
        <v>161</v>
      </c>
      <c r="B47" s="174" t="s">
        <v>162</v>
      </c>
      <c r="C47" s="175">
        <v>37986.290200000003</v>
      </c>
      <c r="D47" s="176">
        <v>7146.7845664799997</v>
      </c>
      <c r="E47" s="177">
        <v>18.814115642385101</v>
      </c>
    </row>
    <row r="48" spans="1:5" ht="17.25" customHeight="1">
      <c r="A48" s="173" t="s">
        <v>163</v>
      </c>
      <c r="B48" s="174" t="s">
        <v>164</v>
      </c>
      <c r="C48" s="175">
        <v>334491.76289999997</v>
      </c>
      <c r="D48" s="176">
        <v>40527.773176260001</v>
      </c>
      <c r="E48" s="177">
        <v>12.116224574527484</v>
      </c>
    </row>
    <row r="49" spans="1:5" ht="17.25" customHeight="1">
      <c r="A49" s="173" t="s">
        <v>165</v>
      </c>
      <c r="B49" s="174" t="s">
        <v>166</v>
      </c>
      <c r="C49" s="175">
        <v>31489.7997</v>
      </c>
      <c r="D49" s="176">
        <v>1716.51587453</v>
      </c>
      <c r="E49" s="177">
        <v>5.4510218892564124</v>
      </c>
    </row>
    <row r="50" spans="1:5" ht="17.25" customHeight="1">
      <c r="A50" s="173" t="s">
        <v>167</v>
      </c>
      <c r="B50" s="174" t="s">
        <v>168</v>
      </c>
      <c r="C50" s="175">
        <v>54122.077600000004</v>
      </c>
      <c r="D50" s="176">
        <v>6447.8729095500003</v>
      </c>
      <c r="E50" s="177">
        <v>11.913572419012237</v>
      </c>
    </row>
    <row r="51" spans="1:5" ht="17.25" customHeight="1">
      <c r="A51" s="173" t="s">
        <v>169</v>
      </c>
      <c r="B51" s="174" t="s">
        <v>170</v>
      </c>
      <c r="C51" s="175">
        <v>352433.16950000002</v>
      </c>
      <c r="D51" s="176">
        <v>28381.315544910001</v>
      </c>
      <c r="E51" s="177">
        <v>8.052963795994236</v>
      </c>
    </row>
    <row r="52" spans="1:5" ht="17.25" customHeight="1">
      <c r="A52" s="173" t="s">
        <v>171</v>
      </c>
      <c r="B52" s="174" t="s">
        <v>172</v>
      </c>
      <c r="C52" s="175">
        <v>1051310.1022999999</v>
      </c>
      <c r="D52" s="176">
        <v>106445.41358713001</v>
      </c>
      <c r="E52" s="177">
        <v>10.125025276010803</v>
      </c>
    </row>
    <row r="53" spans="1:5" ht="17.25" customHeight="1">
      <c r="A53" s="173" t="s">
        <v>173</v>
      </c>
      <c r="B53" s="174" t="s">
        <v>174</v>
      </c>
      <c r="C53" s="175">
        <v>142433.7794</v>
      </c>
      <c r="D53" s="176">
        <v>13335.082264030001</v>
      </c>
      <c r="E53" s="177">
        <v>9.362303184120945</v>
      </c>
    </row>
    <row r="54" spans="1:5" ht="29.25" customHeight="1">
      <c r="A54" s="173" t="s">
        <v>175</v>
      </c>
      <c r="B54" s="174" t="s">
        <v>176</v>
      </c>
      <c r="C54" s="175">
        <v>235277.58319999999</v>
      </c>
      <c r="D54" s="176">
        <v>31187.550344669999</v>
      </c>
      <c r="E54" s="177">
        <v>13.255640388892772</v>
      </c>
    </row>
    <row r="55" spans="1:5" ht="23.25" customHeight="1">
      <c r="A55" s="179" t="s">
        <v>177</v>
      </c>
      <c r="B55" s="180" t="s">
        <v>178</v>
      </c>
      <c r="C55" s="181">
        <v>999745.85190000001</v>
      </c>
      <c r="D55" s="182">
        <v>54035.537099649999</v>
      </c>
      <c r="E55" s="183">
        <v>5.4049273619846865</v>
      </c>
    </row>
    <row r="56" spans="1:5" ht="20.25" customHeight="1">
      <c r="A56" s="184" t="s">
        <v>179</v>
      </c>
      <c r="B56" s="185" t="s">
        <v>180</v>
      </c>
      <c r="C56" s="186">
        <v>465660.37349999999</v>
      </c>
      <c r="D56" s="187">
        <v>181609.62170783</v>
      </c>
      <c r="E56" s="188">
        <v>39.000445827677879</v>
      </c>
    </row>
    <row r="57" spans="1:5" ht="19.5" customHeight="1">
      <c r="A57" s="173" t="s">
        <v>181</v>
      </c>
      <c r="B57" s="174" t="s">
        <v>182</v>
      </c>
      <c r="C57" s="175">
        <v>55793.740600000005</v>
      </c>
      <c r="D57" s="176">
        <v>29061.197314779998</v>
      </c>
      <c r="E57" s="177">
        <v>52.086841646139767</v>
      </c>
    </row>
    <row r="58" spans="1:5" ht="19.5" customHeight="1">
      <c r="A58" s="173" t="s">
        <v>183</v>
      </c>
      <c r="B58" s="174" t="s">
        <v>184</v>
      </c>
      <c r="C58" s="175">
        <v>68654.794800000003</v>
      </c>
      <c r="D58" s="176">
        <v>18525.362459689997</v>
      </c>
      <c r="E58" s="177">
        <v>26.983348378881171</v>
      </c>
    </row>
    <row r="59" spans="1:5" ht="19.5" customHeight="1">
      <c r="A59" s="173" t="s">
        <v>185</v>
      </c>
      <c r="B59" s="174" t="s">
        <v>186</v>
      </c>
      <c r="C59" s="175">
        <v>80512.385399999999</v>
      </c>
      <c r="D59" s="176">
        <v>16216.691297430001</v>
      </c>
      <c r="E59" s="177">
        <v>20.141859189567622</v>
      </c>
    </row>
    <row r="60" spans="1:5" ht="36" customHeight="1">
      <c r="A60" s="173" t="s">
        <v>187</v>
      </c>
      <c r="B60" s="174" t="s">
        <v>188</v>
      </c>
      <c r="C60" s="175">
        <v>539.85850000000005</v>
      </c>
      <c r="D60" s="176">
        <v>134.96492499999999</v>
      </c>
      <c r="E60" s="177">
        <v>25.000055570116981</v>
      </c>
    </row>
    <row r="61" spans="1:5" ht="18" customHeight="1">
      <c r="A61" s="179" t="s">
        <v>189</v>
      </c>
      <c r="B61" s="180" t="s">
        <v>190</v>
      </c>
      <c r="C61" s="181">
        <v>260159.59419999999</v>
      </c>
      <c r="D61" s="182">
        <v>117671.40571093</v>
      </c>
      <c r="E61" s="183">
        <v>45.230469425036489</v>
      </c>
    </row>
    <row r="62" spans="1:5" ht="18.75" customHeight="1">
      <c r="A62" s="184" t="s">
        <v>191</v>
      </c>
      <c r="B62" s="185" t="s">
        <v>192</v>
      </c>
      <c r="C62" s="186">
        <v>483019.22089999996</v>
      </c>
      <c r="D62" s="187">
        <v>77996.935141520007</v>
      </c>
      <c r="E62" s="188">
        <v>16.147791178204027</v>
      </c>
    </row>
    <row r="63" spans="1:5" ht="20.25" customHeight="1">
      <c r="A63" s="173" t="s">
        <v>193</v>
      </c>
      <c r="B63" s="174" t="s">
        <v>194</v>
      </c>
      <c r="C63" s="175">
        <v>19471.8472</v>
      </c>
      <c r="D63" s="176">
        <v>383.12935901999998</v>
      </c>
      <c r="E63" s="177">
        <v>1.9676066429896797</v>
      </c>
    </row>
    <row r="64" spans="1:5" ht="28.5" customHeight="1">
      <c r="A64" s="173" t="s">
        <v>195</v>
      </c>
      <c r="B64" s="174" t="s">
        <v>196</v>
      </c>
      <c r="C64" s="175">
        <v>15120.6901</v>
      </c>
      <c r="D64" s="176">
        <v>3424.4290413400004</v>
      </c>
      <c r="E64" s="177">
        <v>22.64730656268129</v>
      </c>
    </row>
    <row r="65" spans="1:5" ht="31.5" customHeight="1">
      <c r="A65" s="173" t="s">
        <v>197</v>
      </c>
      <c r="B65" s="174" t="s">
        <v>198</v>
      </c>
      <c r="C65" s="175">
        <v>991.3605</v>
      </c>
      <c r="D65" s="176">
        <v>185.982328</v>
      </c>
      <c r="E65" s="177">
        <v>18.760312520016683</v>
      </c>
    </row>
    <row r="66" spans="1:5" ht="18.75" customHeight="1">
      <c r="A66" s="179" t="s">
        <v>199</v>
      </c>
      <c r="B66" s="180" t="s">
        <v>200</v>
      </c>
      <c r="C66" s="181">
        <v>447435.32310000004</v>
      </c>
      <c r="D66" s="182">
        <v>74003.39441316</v>
      </c>
      <c r="E66" s="183">
        <v>16.539461815494736</v>
      </c>
    </row>
    <row r="67" spans="1:5" ht="17.25" customHeight="1">
      <c r="A67" s="184" t="s">
        <v>201</v>
      </c>
      <c r="B67" s="185" t="s">
        <v>202</v>
      </c>
      <c r="C67" s="186">
        <v>1269189.0627000001</v>
      </c>
      <c r="D67" s="187">
        <v>202561.08623104001</v>
      </c>
      <c r="E67" s="188">
        <v>15.959882745926219</v>
      </c>
    </row>
    <row r="68" spans="1:5" ht="17.25" customHeight="1">
      <c r="A68" s="173" t="s">
        <v>203</v>
      </c>
      <c r="B68" s="174" t="s">
        <v>204</v>
      </c>
      <c r="C68" s="175">
        <v>16904.058000000001</v>
      </c>
      <c r="D68" s="176">
        <v>779.20086669000011</v>
      </c>
      <c r="E68" s="177">
        <v>4.6095491786055165</v>
      </c>
    </row>
    <row r="69" spans="1:5" ht="17.25" customHeight="1">
      <c r="A69" s="173" t="s">
        <v>205</v>
      </c>
      <c r="B69" s="174" t="s">
        <v>206</v>
      </c>
      <c r="C69" s="175">
        <v>340598.82189999998</v>
      </c>
      <c r="D69" s="176">
        <v>21462.029715929999</v>
      </c>
      <c r="E69" s="177">
        <v>6.3012636380261071</v>
      </c>
    </row>
    <row r="70" spans="1:5" ht="17.25" customHeight="1">
      <c r="A70" s="173" t="s">
        <v>207</v>
      </c>
      <c r="B70" s="174" t="s">
        <v>208</v>
      </c>
      <c r="C70" s="175">
        <v>24821.452600000001</v>
      </c>
      <c r="D70" s="176">
        <v>1661.6424300000001</v>
      </c>
      <c r="E70" s="177">
        <v>6.694380287799917</v>
      </c>
    </row>
    <row r="71" spans="1:5" ht="17.25" customHeight="1">
      <c r="A71" s="173" t="s">
        <v>209</v>
      </c>
      <c r="B71" s="174" t="s">
        <v>210</v>
      </c>
      <c r="C71" s="175">
        <v>62509.089200000002</v>
      </c>
      <c r="D71" s="176">
        <v>10048.770847290001</v>
      </c>
      <c r="E71" s="177">
        <v>16.075695512277598</v>
      </c>
    </row>
    <row r="72" spans="1:5" ht="30" customHeight="1">
      <c r="A72" s="173" t="s">
        <v>211</v>
      </c>
      <c r="B72" s="174" t="s">
        <v>212</v>
      </c>
      <c r="C72" s="175">
        <v>23380.458300000002</v>
      </c>
      <c r="D72" s="176">
        <v>3561.6640841799999</v>
      </c>
      <c r="E72" s="177">
        <v>15.233508421774605</v>
      </c>
    </row>
    <row r="73" spans="1:5" ht="16.5" customHeight="1">
      <c r="A73" s="173" t="s">
        <v>213</v>
      </c>
      <c r="B73" s="174" t="s">
        <v>214</v>
      </c>
      <c r="C73" s="175">
        <v>680786.02989999996</v>
      </c>
      <c r="D73" s="176">
        <v>160760.58232752999</v>
      </c>
      <c r="E73" s="177">
        <v>23.61396610196951</v>
      </c>
    </row>
    <row r="74" spans="1:5" ht="16.5" customHeight="1">
      <c r="A74" s="173" t="s">
        <v>215</v>
      </c>
      <c r="B74" s="174" t="s">
        <v>216</v>
      </c>
      <c r="C74" s="175">
        <v>42595.554499999998</v>
      </c>
      <c r="D74" s="176">
        <v>976.97181332000002</v>
      </c>
      <c r="E74" s="177">
        <v>2.2936004115640753</v>
      </c>
    </row>
    <row r="75" spans="1:5" ht="16.5" customHeight="1">
      <c r="A75" s="173" t="s">
        <v>217</v>
      </c>
      <c r="B75" s="174" t="s">
        <v>218</v>
      </c>
      <c r="C75" s="175">
        <v>36228.8344</v>
      </c>
      <c r="D75" s="176">
        <v>780.49727030999998</v>
      </c>
      <c r="E75" s="177">
        <v>2.1543537992213184</v>
      </c>
    </row>
    <row r="76" spans="1:5" ht="16.5" customHeight="1">
      <c r="A76" s="179" t="s">
        <v>219</v>
      </c>
      <c r="B76" s="180" t="s">
        <v>220</v>
      </c>
      <c r="C76" s="181">
        <v>41364.763899999998</v>
      </c>
      <c r="D76" s="182">
        <v>2529.7268757900001</v>
      </c>
      <c r="E76" s="183">
        <v>6.1156565087755768</v>
      </c>
    </row>
    <row r="77" spans="1:5" ht="17.25" customHeight="1">
      <c r="A77" s="184" t="s">
        <v>221</v>
      </c>
      <c r="B77" s="185" t="s">
        <v>222</v>
      </c>
      <c r="C77" s="186">
        <v>189014.87980000002</v>
      </c>
      <c r="D77" s="187">
        <v>31951.609706740001</v>
      </c>
      <c r="E77" s="188">
        <v>16.904282742474329</v>
      </c>
    </row>
    <row r="78" spans="1:5" ht="17.25" customHeight="1">
      <c r="A78" s="173" t="s">
        <v>223</v>
      </c>
      <c r="B78" s="174" t="s">
        <v>224</v>
      </c>
      <c r="C78" s="175">
        <v>171853.1575</v>
      </c>
      <c r="D78" s="176">
        <v>25246.551247830001</v>
      </c>
      <c r="E78" s="177">
        <v>14.690769500601117</v>
      </c>
    </row>
    <row r="79" spans="1:5" ht="17.25" customHeight="1">
      <c r="A79" s="173" t="s">
        <v>225</v>
      </c>
      <c r="B79" s="174" t="s">
        <v>226</v>
      </c>
      <c r="C79" s="175">
        <v>9471.8836999999985</v>
      </c>
      <c r="D79" s="176">
        <v>5401.4562946300002</v>
      </c>
      <c r="E79" s="177">
        <v>57.026210051861185</v>
      </c>
    </row>
    <row r="80" spans="1:5" ht="30" customHeight="1">
      <c r="A80" s="173" t="s">
        <v>227</v>
      </c>
      <c r="B80" s="174" t="s">
        <v>228</v>
      </c>
      <c r="C80" s="175">
        <v>575.76619999999991</v>
      </c>
      <c r="D80" s="176">
        <v>129.85470000000001</v>
      </c>
      <c r="E80" s="177">
        <v>22.553373226841039</v>
      </c>
    </row>
    <row r="81" spans="1:5" ht="21.75" customHeight="1">
      <c r="A81" s="179" t="s">
        <v>229</v>
      </c>
      <c r="B81" s="180" t="s">
        <v>230</v>
      </c>
      <c r="C81" s="181">
        <v>7114.0724</v>
      </c>
      <c r="D81" s="182">
        <v>1173.7474642799998</v>
      </c>
      <c r="E81" s="183">
        <v>16.498953036800689</v>
      </c>
    </row>
    <row r="82" spans="1:5" ht="18" customHeight="1">
      <c r="A82" s="184" t="s">
        <v>231</v>
      </c>
      <c r="B82" s="185" t="s">
        <v>232</v>
      </c>
      <c r="C82" s="186">
        <v>1311926.7688</v>
      </c>
      <c r="D82" s="187">
        <v>227919.68154997</v>
      </c>
      <c r="E82" s="188">
        <v>17.372896641056023</v>
      </c>
    </row>
    <row r="83" spans="1:5" ht="18" customHeight="1">
      <c r="A83" s="173" t="s">
        <v>233</v>
      </c>
      <c r="B83" s="174" t="s">
        <v>234</v>
      </c>
      <c r="C83" s="175">
        <v>227361.16809999998</v>
      </c>
      <c r="D83" s="176">
        <v>23716.66019771</v>
      </c>
      <c r="E83" s="177">
        <v>10.431271265847267</v>
      </c>
    </row>
    <row r="84" spans="1:5" ht="18" customHeight="1">
      <c r="A84" s="173" t="s">
        <v>235</v>
      </c>
      <c r="B84" s="174" t="s">
        <v>236</v>
      </c>
      <c r="C84" s="175">
        <v>268858.46380000003</v>
      </c>
      <c r="D84" s="176">
        <v>28370.449555290001</v>
      </c>
      <c r="E84" s="177">
        <v>10.552187628504184</v>
      </c>
    </row>
    <row r="85" spans="1:5" ht="18" customHeight="1">
      <c r="A85" s="173" t="s">
        <v>237</v>
      </c>
      <c r="B85" s="174" t="s">
        <v>238</v>
      </c>
      <c r="C85" s="175">
        <v>833.63139999999999</v>
      </c>
      <c r="D85" s="176">
        <v>184.32715075999999</v>
      </c>
      <c r="E85" s="177">
        <v>22.111349303781022</v>
      </c>
    </row>
    <row r="86" spans="1:5" ht="18" customHeight="1">
      <c r="A86" s="173" t="s">
        <v>239</v>
      </c>
      <c r="B86" s="174" t="s">
        <v>240</v>
      </c>
      <c r="C86" s="175">
        <v>6324.6099000000004</v>
      </c>
      <c r="D86" s="176">
        <v>484.97423103</v>
      </c>
      <c r="E86" s="177">
        <v>7.6680497089630775</v>
      </c>
    </row>
    <row r="87" spans="1:5" ht="18" customHeight="1">
      <c r="A87" s="173" t="s">
        <v>241</v>
      </c>
      <c r="B87" s="174" t="s">
        <v>242</v>
      </c>
      <c r="C87" s="175">
        <v>59861.052299999996</v>
      </c>
      <c r="D87" s="176">
        <v>7843.2061311800007</v>
      </c>
      <c r="E87" s="177">
        <v>13.102352581229182</v>
      </c>
    </row>
    <row r="88" spans="1:5" ht="30" customHeight="1">
      <c r="A88" s="173" t="s">
        <v>243</v>
      </c>
      <c r="B88" s="174" t="s">
        <v>244</v>
      </c>
      <c r="C88" s="175">
        <v>6461.2773999999999</v>
      </c>
      <c r="D88" s="176">
        <v>1047.7143332200001</v>
      </c>
      <c r="E88" s="177">
        <v>16.215281721536982</v>
      </c>
    </row>
    <row r="89" spans="1:5" ht="14">
      <c r="A89" s="173" t="s">
        <v>245</v>
      </c>
      <c r="B89" s="174" t="s">
        <v>246</v>
      </c>
      <c r="C89" s="175">
        <v>42147.532100000004</v>
      </c>
      <c r="D89" s="176">
        <v>5732.9046475699997</v>
      </c>
      <c r="E89" s="177">
        <v>13.60199366826035</v>
      </c>
    </row>
    <row r="90" spans="1:5" ht="14">
      <c r="A90" s="173" t="s">
        <v>247</v>
      </c>
      <c r="B90" s="174" t="s">
        <v>248</v>
      </c>
      <c r="C90" s="175">
        <v>58394.2042</v>
      </c>
      <c r="D90" s="176">
        <v>13813.7223748</v>
      </c>
      <c r="E90" s="177">
        <v>23.655981897600718</v>
      </c>
    </row>
    <row r="91" spans="1:5" ht="18.75" customHeight="1">
      <c r="A91" s="179" t="s">
        <v>249</v>
      </c>
      <c r="B91" s="180" t="s">
        <v>250</v>
      </c>
      <c r="C91" s="181">
        <v>641684.82960000006</v>
      </c>
      <c r="D91" s="182">
        <v>146725.72292841002</v>
      </c>
      <c r="E91" s="183">
        <v>22.865699196889665</v>
      </c>
    </row>
    <row r="92" spans="1:5" ht="18.75" customHeight="1">
      <c r="A92" s="184" t="s">
        <v>251</v>
      </c>
      <c r="B92" s="185" t="s">
        <v>252</v>
      </c>
      <c r="C92" s="186">
        <v>5851812.9961999999</v>
      </c>
      <c r="D92" s="187">
        <v>1235313.23697797</v>
      </c>
      <c r="E92" s="188">
        <v>21.109923331113745</v>
      </c>
    </row>
    <row r="93" spans="1:5" ht="18.75" customHeight="1">
      <c r="A93" s="173" t="s">
        <v>253</v>
      </c>
      <c r="B93" s="174" t="s">
        <v>254</v>
      </c>
      <c r="C93" s="175">
        <v>3372181.0943</v>
      </c>
      <c r="D93" s="176">
        <v>594797.22547359997</v>
      </c>
      <c r="E93" s="177">
        <v>17.638353600848607</v>
      </c>
    </row>
    <row r="94" spans="1:5" ht="18.75" customHeight="1">
      <c r="A94" s="173" t="s">
        <v>255</v>
      </c>
      <c r="B94" s="174" t="s">
        <v>256</v>
      </c>
      <c r="C94" s="175">
        <v>19867.576800000003</v>
      </c>
      <c r="D94" s="176">
        <v>1992.6968023900001</v>
      </c>
      <c r="E94" s="177">
        <v>10.029893541873712</v>
      </c>
    </row>
    <row r="95" spans="1:5" ht="18.75" customHeight="1">
      <c r="A95" s="173" t="s">
        <v>257</v>
      </c>
      <c r="B95" s="174" t="s">
        <v>258</v>
      </c>
      <c r="C95" s="175">
        <v>1206742.7933</v>
      </c>
      <c r="D95" s="176">
        <v>388665.14852624998</v>
      </c>
      <c r="E95" s="177">
        <v>32.20778700185091</v>
      </c>
    </row>
    <row r="96" spans="1:5" ht="18.75" customHeight="1">
      <c r="A96" s="173" t="s">
        <v>259</v>
      </c>
      <c r="B96" s="174" t="s">
        <v>260</v>
      </c>
      <c r="C96" s="175">
        <v>1207349.9964999999</v>
      </c>
      <c r="D96" s="176">
        <v>245369.79820195999</v>
      </c>
      <c r="E96" s="177">
        <v>20.323004838138502</v>
      </c>
    </row>
    <row r="97" spans="1:5" ht="29.25" customHeight="1">
      <c r="A97" s="173" t="s">
        <v>261</v>
      </c>
      <c r="B97" s="174" t="s">
        <v>262</v>
      </c>
      <c r="C97" s="175">
        <v>831.53660000000002</v>
      </c>
      <c r="D97" s="176">
        <v>72.502200000000002</v>
      </c>
      <c r="E97" s="177">
        <v>8.7190629973473204</v>
      </c>
    </row>
    <row r="98" spans="1:5" ht="18.75" customHeight="1">
      <c r="A98" s="179" t="s">
        <v>263</v>
      </c>
      <c r="B98" s="180" t="s">
        <v>264</v>
      </c>
      <c r="C98" s="181">
        <v>44839.998700000004</v>
      </c>
      <c r="D98" s="182">
        <v>4415.8657737700005</v>
      </c>
      <c r="E98" s="183">
        <v>9.8480506284448222</v>
      </c>
    </row>
    <row r="99" spans="1:5" ht="18" customHeight="1">
      <c r="A99" s="184" t="s">
        <v>265</v>
      </c>
      <c r="B99" s="185" t="s">
        <v>266</v>
      </c>
      <c r="C99" s="186">
        <v>83358.896900000007</v>
      </c>
      <c r="D99" s="187">
        <v>7493.20259265</v>
      </c>
      <c r="E99" s="188">
        <v>8.9890855941137087</v>
      </c>
    </row>
    <row r="100" spans="1:5" ht="18" customHeight="1">
      <c r="A100" s="173" t="s">
        <v>267</v>
      </c>
      <c r="B100" s="174" t="s">
        <v>268</v>
      </c>
      <c r="C100" s="175">
        <v>3853.9491000000003</v>
      </c>
      <c r="D100" s="176">
        <v>437.22526305999997</v>
      </c>
      <c r="E100" s="177">
        <v>11.34486345603267</v>
      </c>
    </row>
    <row r="101" spans="1:5" ht="18" customHeight="1">
      <c r="A101" s="173" t="s">
        <v>269</v>
      </c>
      <c r="B101" s="174" t="s">
        <v>270</v>
      </c>
      <c r="C101" s="175">
        <v>31766.864399999999</v>
      </c>
      <c r="D101" s="176">
        <v>854.11034000999996</v>
      </c>
      <c r="E101" s="177">
        <v>2.6886831802322928</v>
      </c>
    </row>
    <row r="102" spans="1:5" ht="18" customHeight="1">
      <c r="A102" s="173" t="s">
        <v>271</v>
      </c>
      <c r="B102" s="174" t="s">
        <v>272</v>
      </c>
      <c r="C102" s="175">
        <v>46481.564100000003</v>
      </c>
      <c r="D102" s="176">
        <v>6024.4620386899996</v>
      </c>
      <c r="E102" s="177">
        <v>12.960970989980089</v>
      </c>
    </row>
    <row r="103" spans="1:5" ht="29.25" customHeight="1">
      <c r="A103" s="173" t="s">
        <v>273</v>
      </c>
      <c r="B103" s="174" t="s">
        <v>274</v>
      </c>
      <c r="C103" s="175">
        <v>444.68509999999998</v>
      </c>
      <c r="D103" s="176">
        <v>103.9709</v>
      </c>
      <c r="E103" s="177">
        <v>23.380792385443094</v>
      </c>
    </row>
    <row r="104" spans="1:5" ht="23.25" customHeight="1">
      <c r="A104" s="179" t="s">
        <v>275</v>
      </c>
      <c r="B104" s="180" t="s">
        <v>276</v>
      </c>
      <c r="C104" s="181">
        <v>811.83420000000001</v>
      </c>
      <c r="D104" s="182">
        <v>73.434050889999995</v>
      </c>
      <c r="E104" s="183">
        <v>9.0454492912469071</v>
      </c>
    </row>
    <row r="105" spans="1:5" ht="18.75" customHeight="1">
      <c r="A105" s="184" t="s">
        <v>277</v>
      </c>
      <c r="B105" s="185" t="s">
        <v>278</v>
      </c>
      <c r="C105" s="186">
        <v>115622.2885</v>
      </c>
      <c r="D105" s="187">
        <v>5533.2473800500002</v>
      </c>
      <c r="E105" s="188">
        <v>4.78562347436152</v>
      </c>
    </row>
    <row r="106" spans="1:5" ht="18.75" customHeight="1">
      <c r="A106" s="173" t="s">
        <v>279</v>
      </c>
      <c r="B106" s="174" t="s">
        <v>280</v>
      </c>
      <c r="C106" s="175">
        <v>88635.726900000009</v>
      </c>
      <c r="D106" s="176">
        <v>3215.72163439</v>
      </c>
      <c r="E106" s="177">
        <v>3.628019701376195</v>
      </c>
    </row>
    <row r="107" spans="1:5" ht="18.75" customHeight="1">
      <c r="A107" s="173" t="s">
        <v>281</v>
      </c>
      <c r="B107" s="174" t="s">
        <v>282</v>
      </c>
      <c r="C107" s="175">
        <v>5674.2878000000001</v>
      </c>
      <c r="D107" s="176">
        <v>755.66237515</v>
      </c>
      <c r="E107" s="177">
        <v>13.317307859322892</v>
      </c>
    </row>
    <row r="108" spans="1:5" ht="18.75" customHeight="1">
      <c r="A108" s="179" t="s">
        <v>283</v>
      </c>
      <c r="B108" s="180" t="s">
        <v>284</v>
      </c>
      <c r="C108" s="181">
        <v>21312.273799999999</v>
      </c>
      <c r="D108" s="182">
        <v>1561.8633705100001</v>
      </c>
      <c r="E108" s="183">
        <v>7.328468961908702</v>
      </c>
    </row>
    <row r="109" spans="1:5" ht="20.25" customHeight="1">
      <c r="A109" s="184" t="s">
        <v>285</v>
      </c>
      <c r="B109" s="185" t="s">
        <v>286</v>
      </c>
      <c r="C109" s="186">
        <v>1403356.7012999998</v>
      </c>
      <c r="D109" s="187">
        <v>172361.58884802999</v>
      </c>
      <c r="E109" s="188">
        <v>12.282093974280579</v>
      </c>
    </row>
    <row r="110" spans="1:5" ht="20.25" customHeight="1">
      <c r="A110" s="173" t="s">
        <v>287</v>
      </c>
      <c r="B110" s="174" t="s">
        <v>288</v>
      </c>
      <c r="C110" s="175">
        <v>1255881.3962000001</v>
      </c>
      <c r="D110" s="176">
        <v>172353.31954775</v>
      </c>
      <c r="E110" s="177">
        <v>13.723693978527779</v>
      </c>
    </row>
    <row r="111" spans="1:5" ht="20.25" customHeight="1">
      <c r="A111" s="179" t="s">
        <v>289</v>
      </c>
      <c r="B111" s="180" t="s">
        <v>290</v>
      </c>
      <c r="C111" s="181">
        <v>147475.3051</v>
      </c>
      <c r="D111" s="182">
        <v>8.2693002799999995</v>
      </c>
      <c r="E111" s="189">
        <v>5.6072440564830534E-3</v>
      </c>
    </row>
    <row r="112" spans="1:5" ht="44.25" customHeight="1">
      <c r="A112" s="184" t="s">
        <v>291</v>
      </c>
      <c r="B112" s="185" t="s">
        <v>292</v>
      </c>
      <c r="C112" s="186">
        <v>1047220.0538</v>
      </c>
      <c r="D112" s="187">
        <v>155992.06898380999</v>
      </c>
      <c r="E112" s="188">
        <v>14.895825229641909</v>
      </c>
    </row>
    <row r="113" spans="1:5" ht="44.25" customHeight="1">
      <c r="A113" s="173" t="s">
        <v>293</v>
      </c>
      <c r="B113" s="174" t="s">
        <v>294</v>
      </c>
      <c r="C113" s="175">
        <v>758580.84620000003</v>
      </c>
      <c r="D113" s="176">
        <v>132177.43599999999</v>
      </c>
      <c r="E113" s="177">
        <v>17.424304431376502</v>
      </c>
    </row>
    <row r="114" spans="1:5" ht="19.5" customHeight="1">
      <c r="A114" s="173" t="s">
        <v>295</v>
      </c>
      <c r="B114" s="174" t="s">
        <v>296</v>
      </c>
      <c r="C114" s="175">
        <v>198794.6575</v>
      </c>
      <c r="D114" s="176">
        <v>22370.149000000001</v>
      </c>
      <c r="E114" s="177">
        <v>11.252892447574956</v>
      </c>
    </row>
    <row r="115" spans="1:5" ht="22.5" customHeight="1">
      <c r="A115" s="179" t="s">
        <v>297</v>
      </c>
      <c r="B115" s="180" t="s">
        <v>298</v>
      </c>
      <c r="C115" s="181">
        <v>89844.550099999993</v>
      </c>
      <c r="D115" s="182">
        <v>1444.4839838099999</v>
      </c>
      <c r="E115" s="183">
        <v>1.6077591597957148</v>
      </c>
    </row>
  </sheetData>
  <customSheetViews>
    <customSheetView guid="{E7A0A32F-4845-1848-89E8-A1E1287913AC}" topLeftCell="A2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5679A-9B83-CF43-85EC-CC297792F823}">
  <dimension ref="A1:L70"/>
  <sheetViews>
    <sheetView workbookViewId="0">
      <selection activeCell="E20" sqref="E20"/>
    </sheetView>
  </sheetViews>
  <sheetFormatPr baseColWidth="10" defaultColWidth="9.1640625" defaultRowHeight="13"/>
  <cols>
    <col min="1" max="1" width="49" style="157" customWidth="1"/>
    <col min="2" max="2" width="3.5" style="157" customWidth="1"/>
    <col min="3" max="3" width="13.1640625" style="228" customWidth="1"/>
    <col min="4" max="4" width="11.6640625" style="228" customWidth="1"/>
    <col min="5" max="5" width="14" style="228" customWidth="1"/>
    <col min="6" max="6" width="14.1640625" style="228" customWidth="1"/>
    <col min="7" max="8" width="13.1640625" style="228" customWidth="1"/>
    <col min="9" max="9" width="12.6640625" style="228" customWidth="1"/>
    <col min="10" max="10" width="14.83203125" style="228" customWidth="1"/>
    <col min="11" max="11" width="14" style="228" customWidth="1"/>
    <col min="12" max="12" width="12.33203125" style="228" customWidth="1"/>
    <col min="13" max="16384" width="9.1640625" style="157"/>
  </cols>
  <sheetData>
    <row r="1" spans="1:12" ht="16">
      <c r="A1" s="190"/>
      <c r="B1" s="191"/>
      <c r="C1" s="191"/>
      <c r="D1" s="191"/>
      <c r="E1" s="191"/>
      <c r="F1" s="191"/>
      <c r="G1" s="191"/>
      <c r="H1" s="191"/>
      <c r="I1" s="192"/>
      <c r="J1" s="192"/>
      <c r="K1" s="192"/>
      <c r="L1" s="193" t="s">
        <v>299</v>
      </c>
    </row>
    <row r="2" spans="1:12" ht="119">
      <c r="A2" s="194" t="s">
        <v>300</v>
      </c>
      <c r="B2"/>
      <c r="C2"/>
      <c r="D2"/>
      <c r="E2"/>
      <c r="F2"/>
      <c r="G2"/>
      <c r="H2"/>
      <c r="I2"/>
      <c r="J2"/>
      <c r="K2"/>
      <c r="L2"/>
    </row>
    <row r="3" spans="1:12" ht="17">
      <c r="A3" s="195" t="s">
        <v>51</v>
      </c>
      <c r="B3"/>
      <c r="C3"/>
      <c r="D3"/>
      <c r="E3"/>
      <c r="F3"/>
      <c r="G3"/>
      <c r="H3"/>
      <c r="I3"/>
      <c r="J3"/>
      <c r="K3"/>
      <c r="L3"/>
    </row>
    <row r="4" spans="1:12" ht="14">
      <c r="A4" s="196" t="s">
        <v>40</v>
      </c>
      <c r="B4"/>
      <c r="C4"/>
      <c r="D4"/>
      <c r="E4"/>
      <c r="F4"/>
      <c r="G4"/>
      <c r="H4"/>
      <c r="I4"/>
      <c r="J4"/>
      <c r="K4"/>
      <c r="L4"/>
    </row>
    <row r="5" spans="1:12" ht="84">
      <c r="A5" s="197" t="s">
        <v>301</v>
      </c>
      <c r="B5" s="197" t="s">
        <v>302</v>
      </c>
      <c r="C5" s="198" t="s">
        <v>303</v>
      </c>
      <c r="D5" s="198" t="s">
        <v>304</v>
      </c>
      <c r="E5" s="198" t="s">
        <v>305</v>
      </c>
      <c r="F5" s="198" t="s">
        <v>306</v>
      </c>
      <c r="G5" s="198" t="s">
        <v>80</v>
      </c>
      <c r="H5" s="198" t="s">
        <v>307</v>
      </c>
      <c r="I5" s="198" t="s">
        <v>308</v>
      </c>
      <c r="J5" s="198" t="s">
        <v>309</v>
      </c>
      <c r="K5" s="198" t="s">
        <v>310</v>
      </c>
      <c r="L5" s="199" t="s">
        <v>311</v>
      </c>
    </row>
    <row r="6" spans="1:12" ht="12.75" customHeight="1">
      <c r="A6" s="200" t="s">
        <v>312</v>
      </c>
      <c r="B6" s="200" t="s">
        <v>313</v>
      </c>
      <c r="C6" s="200" t="s">
        <v>314</v>
      </c>
      <c r="D6" s="200" t="s">
        <v>315</v>
      </c>
      <c r="E6" s="200" t="s">
        <v>316</v>
      </c>
      <c r="F6" s="200" t="s">
        <v>317</v>
      </c>
      <c r="G6" s="200" t="s">
        <v>318</v>
      </c>
      <c r="H6" s="200" t="s">
        <v>319</v>
      </c>
      <c r="I6" s="201" t="s">
        <v>320</v>
      </c>
      <c r="J6" s="201" t="s">
        <v>321</v>
      </c>
      <c r="K6" s="201" t="s">
        <v>322</v>
      </c>
      <c r="L6" s="202" t="s">
        <v>323</v>
      </c>
    </row>
    <row r="7" spans="1:12" ht="14">
      <c r="A7" s="203" t="s">
        <v>82</v>
      </c>
      <c r="B7" s="204"/>
      <c r="C7" s="205">
        <v>21064124.9428</v>
      </c>
      <c r="D7" s="166">
        <v>880378.59869999997</v>
      </c>
      <c r="E7" s="166">
        <v>19868264.2359</v>
      </c>
      <c r="F7" s="166">
        <v>767869.96329999994</v>
      </c>
      <c r="G7" s="166">
        <v>24122726.346000001</v>
      </c>
      <c r="H7" s="166">
        <v>23242347.747299999</v>
      </c>
      <c r="I7" s="166">
        <v>3793099.5298405006</v>
      </c>
      <c r="J7" s="166">
        <v>90.628215238053826</v>
      </c>
      <c r="K7" s="166">
        <v>94.322761044442245</v>
      </c>
      <c r="L7" s="206">
        <v>15.724174272156709</v>
      </c>
    </row>
    <row r="8" spans="1:12" ht="14">
      <c r="A8" s="207" t="s">
        <v>324</v>
      </c>
      <c r="B8" s="208"/>
      <c r="C8" s="209"/>
      <c r="D8" s="210"/>
      <c r="E8" s="210"/>
      <c r="F8" s="210"/>
      <c r="G8" s="210"/>
      <c r="H8" s="210"/>
      <c r="I8" s="211"/>
      <c r="J8" s="211"/>
      <c r="K8" s="211"/>
      <c r="L8" s="212"/>
    </row>
    <row r="9" spans="1:12" ht="14">
      <c r="A9" s="213" t="s">
        <v>325</v>
      </c>
      <c r="B9" s="214" t="s">
        <v>326</v>
      </c>
      <c r="C9" s="215">
        <v>1043318.0731</v>
      </c>
      <c r="D9" s="216">
        <v>0</v>
      </c>
      <c r="E9" s="216">
        <v>1038113.0697999999</v>
      </c>
      <c r="F9" s="216">
        <v>0</v>
      </c>
      <c r="G9" s="216">
        <v>1051830.3626999999</v>
      </c>
      <c r="H9" s="216">
        <v>1051830.3626999999</v>
      </c>
      <c r="I9" s="217">
        <v>192067.75819999998</v>
      </c>
      <c r="J9" s="217">
        <v>99.190716497463598</v>
      </c>
      <c r="K9" s="217">
        <v>99.50111059760188</v>
      </c>
      <c r="L9" s="218">
        <v>18.260335982978372</v>
      </c>
    </row>
    <row r="10" spans="1:12" ht="14">
      <c r="A10" s="213" t="s">
        <v>327</v>
      </c>
      <c r="B10" s="214" t="s">
        <v>328</v>
      </c>
      <c r="C10" s="215">
        <v>470063.62949999998</v>
      </c>
      <c r="D10" s="216">
        <v>20</v>
      </c>
      <c r="E10" s="216">
        <v>469081.06080000004</v>
      </c>
      <c r="F10" s="216">
        <v>0</v>
      </c>
      <c r="G10" s="216">
        <v>479814.8075</v>
      </c>
      <c r="H10" s="216">
        <v>479794.8075</v>
      </c>
      <c r="I10" s="217">
        <v>34064.232400000001</v>
      </c>
      <c r="J10" s="217">
        <v>97.971804227998021</v>
      </c>
      <c r="K10" s="217">
        <v>99.790971128516134</v>
      </c>
      <c r="L10" s="218">
        <v>7.0994541784748897</v>
      </c>
    </row>
    <row r="11" spans="1:12" ht="14">
      <c r="A11" s="213" t="s">
        <v>329</v>
      </c>
      <c r="B11" s="214" t="s">
        <v>330</v>
      </c>
      <c r="C11" s="215">
        <v>2184615.8260999997</v>
      </c>
      <c r="D11" s="216">
        <v>36483.389900000002</v>
      </c>
      <c r="E11" s="216">
        <v>2170001.1355999997</v>
      </c>
      <c r="F11" s="216">
        <v>23368.8001</v>
      </c>
      <c r="G11" s="216">
        <v>2222404.2380999997</v>
      </c>
      <c r="H11" s="216">
        <v>2185920.8481999999</v>
      </c>
      <c r="I11" s="217">
        <v>491912.94839999999</v>
      </c>
      <c r="J11" s="217">
        <v>99.940298748645233</v>
      </c>
      <c r="K11" s="217">
        <v>99.331017823573561</v>
      </c>
      <c r="L11" s="218">
        <v>22.134269723160319</v>
      </c>
    </row>
    <row r="12" spans="1:12" ht="14">
      <c r="A12" s="213" t="s">
        <v>331</v>
      </c>
      <c r="B12" s="214" t="s">
        <v>332</v>
      </c>
      <c r="C12" s="215">
        <v>63537.735700000005</v>
      </c>
      <c r="D12" s="216">
        <v>0</v>
      </c>
      <c r="E12" s="216">
        <v>63103.157899999998</v>
      </c>
      <c r="F12" s="216">
        <v>0</v>
      </c>
      <c r="G12" s="216">
        <v>63680.6129</v>
      </c>
      <c r="H12" s="216">
        <v>63680.6129</v>
      </c>
      <c r="I12" s="217">
        <v>8512.4048999999995</v>
      </c>
      <c r="J12" s="217">
        <v>99.775634697134024</v>
      </c>
      <c r="K12" s="217">
        <v>99.316031968699818</v>
      </c>
      <c r="L12" s="218">
        <v>13.367341349819201</v>
      </c>
    </row>
    <row r="13" spans="1:12" ht="28">
      <c r="A13" s="213" t="s">
        <v>333</v>
      </c>
      <c r="B13" s="214" t="s">
        <v>334</v>
      </c>
      <c r="C13" s="215">
        <v>388297.4522</v>
      </c>
      <c r="D13" s="216">
        <v>0</v>
      </c>
      <c r="E13" s="216">
        <v>388297.4522</v>
      </c>
      <c r="F13" s="216">
        <v>0</v>
      </c>
      <c r="G13" s="216">
        <v>394071.16580000002</v>
      </c>
      <c r="H13" s="216">
        <v>394071.16580000002</v>
      </c>
      <c r="I13" s="217">
        <v>128281.6967</v>
      </c>
      <c r="J13" s="217">
        <v>98.534855096977509</v>
      </c>
      <c r="K13" s="217">
        <v>100</v>
      </c>
      <c r="L13" s="218">
        <v>32.552926433878149</v>
      </c>
    </row>
    <row r="14" spans="1:12" ht="14">
      <c r="A14" s="213" t="s">
        <v>335</v>
      </c>
      <c r="B14" s="214" t="s">
        <v>336</v>
      </c>
      <c r="C14" s="215">
        <v>79004.634099999996</v>
      </c>
      <c r="D14" s="216">
        <v>0</v>
      </c>
      <c r="E14" s="216">
        <v>78192.854400000011</v>
      </c>
      <c r="F14" s="216">
        <v>0</v>
      </c>
      <c r="G14" s="216">
        <v>79769.047000000006</v>
      </c>
      <c r="H14" s="216">
        <v>79769.047000000006</v>
      </c>
      <c r="I14" s="217">
        <v>8244.7385999999988</v>
      </c>
      <c r="J14" s="217">
        <v>99.041717396974775</v>
      </c>
      <c r="K14" s="217">
        <v>98.972491032649458</v>
      </c>
      <c r="L14" s="218">
        <v>10.33576168961878</v>
      </c>
    </row>
    <row r="15" spans="1:12" ht="28">
      <c r="A15" s="213" t="s">
        <v>337</v>
      </c>
      <c r="B15" s="214" t="s">
        <v>338</v>
      </c>
      <c r="C15" s="215">
        <v>358140.3615</v>
      </c>
      <c r="D15" s="216">
        <v>120.93810000000001</v>
      </c>
      <c r="E15" s="216">
        <v>262956.61480000004</v>
      </c>
      <c r="F15" s="216">
        <v>28.2957</v>
      </c>
      <c r="G15" s="216">
        <v>793650.19620000001</v>
      </c>
      <c r="H15" s="216">
        <v>793529.25809999998</v>
      </c>
      <c r="I15" s="217">
        <v>106245.02540000001</v>
      </c>
      <c r="J15" s="217">
        <v>45.13259691993202</v>
      </c>
      <c r="K15" s="217">
        <v>73.422781419736751</v>
      </c>
      <c r="L15" s="218">
        <v>13.38688327788509</v>
      </c>
    </row>
    <row r="16" spans="1:12" ht="42">
      <c r="A16" s="213" t="s">
        <v>339</v>
      </c>
      <c r="B16" s="214" t="s">
        <v>340</v>
      </c>
      <c r="C16" s="215">
        <v>209229.57009999998</v>
      </c>
      <c r="D16" s="216">
        <v>47.439399999999999</v>
      </c>
      <c r="E16" s="216">
        <v>200078.31419999999</v>
      </c>
      <c r="F16" s="216">
        <v>4.6002999999999998</v>
      </c>
      <c r="G16" s="216">
        <v>212413.9522</v>
      </c>
      <c r="H16" s="216">
        <v>212366.5128</v>
      </c>
      <c r="I16" s="217">
        <v>27971.347000000002</v>
      </c>
      <c r="J16" s="217">
        <v>98.522863770450343</v>
      </c>
      <c r="K16" s="217">
        <v>95.6262129221858</v>
      </c>
      <c r="L16" s="218">
        <v>13.168319081819712</v>
      </c>
    </row>
    <row r="17" spans="1:12" ht="14">
      <c r="A17" s="213" t="s">
        <v>341</v>
      </c>
      <c r="B17" s="214" t="s">
        <v>342</v>
      </c>
      <c r="C17" s="215">
        <v>170056.12459999998</v>
      </c>
      <c r="D17" s="216">
        <v>100</v>
      </c>
      <c r="E17" s="216">
        <v>166893.4227</v>
      </c>
      <c r="F17" s="216">
        <v>70</v>
      </c>
      <c r="G17" s="216">
        <v>171558.46840000001</v>
      </c>
      <c r="H17" s="216">
        <v>171458.46840000001</v>
      </c>
      <c r="I17" s="217">
        <v>30094.131699999998</v>
      </c>
      <c r="J17" s="217">
        <v>99.182108756081703</v>
      </c>
      <c r="K17" s="217">
        <v>98.140201120401173</v>
      </c>
      <c r="L17" s="218">
        <v>17.541618306963151</v>
      </c>
    </row>
    <row r="18" spans="1:12" ht="14">
      <c r="A18" s="213" t="s">
        <v>343</v>
      </c>
      <c r="B18" s="214" t="s">
        <v>344</v>
      </c>
      <c r="C18" s="215">
        <v>105261.99690000001</v>
      </c>
      <c r="D18" s="216">
        <v>0</v>
      </c>
      <c r="E18" s="216">
        <v>105137.1643</v>
      </c>
      <c r="F18" s="216">
        <v>0</v>
      </c>
      <c r="G18" s="216">
        <v>131489.32889999999</v>
      </c>
      <c r="H18" s="216">
        <v>131489.32889999999</v>
      </c>
      <c r="I18" s="217">
        <v>9463.0488999999998</v>
      </c>
      <c r="J18" s="217">
        <v>80.053642208527549</v>
      </c>
      <c r="K18" s="217">
        <v>99.881407721992389</v>
      </c>
      <c r="L18" s="218">
        <v>7.1968189199572379</v>
      </c>
    </row>
    <row r="19" spans="1:12" ht="14">
      <c r="A19" s="213" t="s">
        <v>345</v>
      </c>
      <c r="B19" s="214" t="s">
        <v>346</v>
      </c>
      <c r="C19" s="215">
        <v>76005.570400000011</v>
      </c>
      <c r="D19" s="216">
        <v>2229.672</v>
      </c>
      <c r="E19" s="216">
        <v>75051.226599999995</v>
      </c>
      <c r="F19" s="216">
        <v>2229.672</v>
      </c>
      <c r="G19" s="216">
        <v>78725.1204</v>
      </c>
      <c r="H19" s="216">
        <v>76495.448399999994</v>
      </c>
      <c r="I19" s="217">
        <v>7132.0104000000001</v>
      </c>
      <c r="J19" s="217">
        <v>99.359598498673577</v>
      </c>
      <c r="K19" s="217">
        <v>98.744376504277881</v>
      </c>
      <c r="L19" s="218">
        <v>9.0593832867609052</v>
      </c>
    </row>
    <row r="20" spans="1:12" ht="14">
      <c r="A20" s="213" t="s">
        <v>347</v>
      </c>
      <c r="B20" s="214" t="s">
        <v>348</v>
      </c>
      <c r="C20" s="215">
        <v>112133.06270000001</v>
      </c>
      <c r="D20" s="216">
        <v>0</v>
      </c>
      <c r="E20" s="216">
        <v>111524.11690000001</v>
      </c>
      <c r="F20" s="216">
        <v>0</v>
      </c>
      <c r="G20" s="216">
        <v>127438.5638</v>
      </c>
      <c r="H20" s="216">
        <v>127438.5638</v>
      </c>
      <c r="I20" s="217">
        <v>9333.2579000000005</v>
      </c>
      <c r="J20" s="217">
        <v>87.989898313653157</v>
      </c>
      <c r="K20" s="217">
        <v>99.456943576374826</v>
      </c>
      <c r="L20" s="218">
        <v>7.3237312330727944</v>
      </c>
    </row>
    <row r="21" spans="1:12" ht="28">
      <c r="A21" s="213" t="s">
        <v>349</v>
      </c>
      <c r="B21" s="214" t="s">
        <v>350</v>
      </c>
      <c r="C21" s="215">
        <v>535035.52450000006</v>
      </c>
      <c r="D21" s="216">
        <v>0</v>
      </c>
      <c r="E21" s="216">
        <v>530682.17720000003</v>
      </c>
      <c r="F21" s="216">
        <v>0</v>
      </c>
      <c r="G21" s="216">
        <v>561704.47</v>
      </c>
      <c r="H21" s="216">
        <v>561704.47</v>
      </c>
      <c r="I21" s="217">
        <v>82242.91829999999</v>
      </c>
      <c r="J21" s="217">
        <v>95.25213935007497</v>
      </c>
      <c r="K21" s="217">
        <v>99.186344251801174</v>
      </c>
      <c r="L21" s="218">
        <v>14.641670610169792</v>
      </c>
    </row>
    <row r="22" spans="1:12" ht="14">
      <c r="A22" s="213" t="s">
        <v>351</v>
      </c>
      <c r="B22" s="214" t="s">
        <v>352</v>
      </c>
      <c r="C22" s="215">
        <v>36595.743799999997</v>
      </c>
      <c r="D22" s="216">
        <v>0</v>
      </c>
      <c r="E22" s="216">
        <v>34061.197399999997</v>
      </c>
      <c r="F22" s="216">
        <v>0</v>
      </c>
      <c r="G22" s="216">
        <v>36636.4179</v>
      </c>
      <c r="H22" s="216">
        <v>36636.4179</v>
      </c>
      <c r="I22" s="217">
        <v>0</v>
      </c>
      <c r="J22" s="217">
        <v>99.888979047812413</v>
      </c>
      <c r="K22" s="217">
        <v>93.074204437948865</v>
      </c>
      <c r="L22" s="218">
        <v>0</v>
      </c>
    </row>
    <row r="23" spans="1:12" ht="28">
      <c r="A23" s="213" t="s">
        <v>353</v>
      </c>
      <c r="B23" s="214" t="s">
        <v>354</v>
      </c>
      <c r="C23" s="215">
        <v>17458.3233</v>
      </c>
      <c r="D23" s="216">
        <v>0</v>
      </c>
      <c r="E23" s="216">
        <v>17458.3233</v>
      </c>
      <c r="F23" s="216">
        <v>0</v>
      </c>
      <c r="G23" s="216">
        <v>17458.3233</v>
      </c>
      <c r="H23" s="216">
        <v>17458.3233</v>
      </c>
      <c r="I23" s="217">
        <v>67.5</v>
      </c>
      <c r="J23" s="217">
        <v>100</v>
      </c>
      <c r="K23" s="217">
        <v>100</v>
      </c>
      <c r="L23" s="218">
        <v>0.38663506706855405</v>
      </c>
    </row>
    <row r="24" spans="1:12" ht="14">
      <c r="A24" s="213" t="s">
        <v>355</v>
      </c>
      <c r="B24" s="214" t="s">
        <v>356</v>
      </c>
      <c r="C24" s="215">
        <v>12254.5671</v>
      </c>
      <c r="D24" s="216">
        <v>0</v>
      </c>
      <c r="E24" s="216">
        <v>12254.5671</v>
      </c>
      <c r="F24" s="216">
        <v>0</v>
      </c>
      <c r="G24" s="216">
        <v>36537.520899999996</v>
      </c>
      <c r="H24" s="216">
        <v>36537.520899999996</v>
      </c>
      <c r="I24" s="217">
        <v>0</v>
      </c>
      <c r="J24" s="217">
        <v>33.539678659479058</v>
      </c>
      <c r="K24" s="217">
        <v>100</v>
      </c>
      <c r="L24" s="218">
        <v>0</v>
      </c>
    </row>
    <row r="25" spans="1:12" ht="28">
      <c r="A25" s="213" t="s">
        <v>357</v>
      </c>
      <c r="B25" s="214" t="s">
        <v>358</v>
      </c>
      <c r="C25" s="215">
        <v>4807.4399999999996</v>
      </c>
      <c r="D25" s="216">
        <v>0</v>
      </c>
      <c r="E25" s="216">
        <v>4807.4399999999996</v>
      </c>
      <c r="F25" s="216">
        <v>0</v>
      </c>
      <c r="G25" s="216">
        <v>4807.4399999999996</v>
      </c>
      <c r="H25" s="216">
        <v>4807.4399999999996</v>
      </c>
      <c r="I25" s="217">
        <v>64.4465</v>
      </c>
      <c r="J25" s="217">
        <v>100</v>
      </c>
      <c r="K25" s="217">
        <v>100</v>
      </c>
      <c r="L25" s="218">
        <v>1.3405575524603532</v>
      </c>
    </row>
    <row r="26" spans="1:12" ht="14">
      <c r="A26" s="213" t="s">
        <v>359</v>
      </c>
      <c r="B26" s="214" t="s">
        <v>360</v>
      </c>
      <c r="C26" s="215">
        <v>211489.54980000001</v>
      </c>
      <c r="D26" s="216">
        <v>0</v>
      </c>
      <c r="E26" s="216">
        <v>209474.3455</v>
      </c>
      <c r="F26" s="216">
        <v>0</v>
      </c>
      <c r="G26" s="216">
        <v>244259.7733</v>
      </c>
      <c r="H26" s="216">
        <v>244259.7733</v>
      </c>
      <c r="I26" s="217">
        <v>38945.015799999994</v>
      </c>
      <c r="J26" s="217">
        <v>86.583863950552526</v>
      </c>
      <c r="K26" s="217">
        <v>99.047137647271114</v>
      </c>
      <c r="L26" s="218">
        <v>15.944097250990119</v>
      </c>
    </row>
    <row r="27" spans="1:12" ht="14">
      <c r="A27" s="213" t="s">
        <v>361</v>
      </c>
      <c r="B27" s="214" t="s">
        <v>362</v>
      </c>
      <c r="C27" s="219">
        <v>106012.0873</v>
      </c>
      <c r="D27" s="217">
        <v>0</v>
      </c>
      <c r="E27" s="217">
        <v>106012.0873</v>
      </c>
      <c r="F27" s="217">
        <v>0</v>
      </c>
      <c r="G27" s="217">
        <v>106572.0873</v>
      </c>
      <c r="H27" s="217">
        <v>106572.0873</v>
      </c>
      <c r="I27" s="217">
        <v>10551.043699999998</v>
      </c>
      <c r="J27" s="217">
        <v>99.47453407905617</v>
      </c>
      <c r="K27" s="217">
        <v>100</v>
      </c>
      <c r="L27" s="218">
        <v>9.9003819548911078</v>
      </c>
    </row>
    <row r="28" spans="1:12" ht="14">
      <c r="A28" s="213" t="s">
        <v>363</v>
      </c>
      <c r="B28" s="214" t="s">
        <v>364</v>
      </c>
      <c r="C28" s="215">
        <v>309525.9412</v>
      </c>
      <c r="D28" s="216">
        <v>0</v>
      </c>
      <c r="E28" s="216">
        <v>305799.13989999995</v>
      </c>
      <c r="F28" s="216">
        <v>0</v>
      </c>
      <c r="G28" s="216">
        <v>341967.48639999999</v>
      </c>
      <c r="H28" s="216">
        <v>341967.48639999999</v>
      </c>
      <c r="I28" s="217">
        <v>21310.175999999999</v>
      </c>
      <c r="J28" s="217">
        <v>90.513266175822025</v>
      </c>
      <c r="K28" s="217">
        <v>98.795964795211788</v>
      </c>
      <c r="L28" s="218">
        <v>6.2316380496692743</v>
      </c>
    </row>
    <row r="29" spans="1:12" ht="14">
      <c r="A29" s="213" t="s">
        <v>365</v>
      </c>
      <c r="B29" s="214" t="s">
        <v>366</v>
      </c>
      <c r="C29" s="215">
        <v>1226924.0325999998</v>
      </c>
      <c r="D29" s="216">
        <v>0</v>
      </c>
      <c r="E29" s="216">
        <v>1225811.1527</v>
      </c>
      <c r="F29" s="216">
        <v>0</v>
      </c>
      <c r="G29" s="216">
        <v>1298856.3182999999</v>
      </c>
      <c r="H29" s="216">
        <v>1298856.3182999999</v>
      </c>
      <c r="I29" s="217">
        <v>127100.80140000001</v>
      </c>
      <c r="J29" s="217">
        <v>94.461875059887433</v>
      </c>
      <c r="K29" s="217">
        <v>99.909295125824414</v>
      </c>
      <c r="L29" s="218">
        <v>9.7855936495235376</v>
      </c>
    </row>
    <row r="30" spans="1:12" ht="42">
      <c r="A30" s="213" t="s">
        <v>367</v>
      </c>
      <c r="B30" s="214" t="s">
        <v>368</v>
      </c>
      <c r="C30" s="215">
        <v>279003.6948</v>
      </c>
      <c r="D30" s="216">
        <v>0</v>
      </c>
      <c r="E30" s="216">
        <v>278908.22160000005</v>
      </c>
      <c r="F30" s="216">
        <v>0</v>
      </c>
      <c r="G30" s="216">
        <v>285068.21089999995</v>
      </c>
      <c r="H30" s="216">
        <v>285068.21089999995</v>
      </c>
      <c r="I30" s="217">
        <v>37591.054600000003</v>
      </c>
      <c r="J30" s="217">
        <v>97.872608776386045</v>
      </c>
      <c r="K30" s="220">
        <v>99.965780668220759</v>
      </c>
      <c r="L30" s="218">
        <v>13.186687663741889</v>
      </c>
    </row>
    <row r="31" spans="1:12" ht="14">
      <c r="A31" s="213" t="s">
        <v>369</v>
      </c>
      <c r="B31" s="214" t="s">
        <v>370</v>
      </c>
      <c r="C31" s="215">
        <v>12746.4247</v>
      </c>
      <c r="D31" s="216">
        <v>0</v>
      </c>
      <c r="E31" s="216">
        <v>12680.5663</v>
      </c>
      <c r="F31" s="216">
        <v>0</v>
      </c>
      <c r="G31" s="216">
        <v>12975.587800000001</v>
      </c>
      <c r="H31" s="216">
        <v>12975.587800000001</v>
      </c>
      <c r="I31" s="217">
        <v>1562.9617000000001</v>
      </c>
      <c r="J31" s="217">
        <v>98.233890413812304</v>
      </c>
      <c r="K31" s="217">
        <v>99.483318643854702</v>
      </c>
      <c r="L31" s="218">
        <v>12.045401904644351</v>
      </c>
    </row>
    <row r="32" spans="1:12" ht="14">
      <c r="A32" s="213" t="s">
        <v>371</v>
      </c>
      <c r="B32" s="214" t="s">
        <v>372</v>
      </c>
      <c r="C32" s="215">
        <v>64448.222500000003</v>
      </c>
      <c r="D32" s="216">
        <v>0</v>
      </c>
      <c r="E32" s="216">
        <v>64247.919500000004</v>
      </c>
      <c r="F32" s="216">
        <v>0</v>
      </c>
      <c r="G32" s="216">
        <v>67043.580600000001</v>
      </c>
      <c r="H32" s="216">
        <v>67043.580600000001</v>
      </c>
      <c r="I32" s="217">
        <v>8759.0450999999994</v>
      </c>
      <c r="J32" s="217">
        <v>96.128849210061446</v>
      </c>
      <c r="K32" s="217">
        <v>99.689203220461195</v>
      </c>
      <c r="L32" s="218">
        <v>13.064703617574983</v>
      </c>
    </row>
    <row r="33" spans="1:12" ht="14">
      <c r="A33" s="213" t="s">
        <v>373</v>
      </c>
      <c r="B33" s="214" t="s">
        <v>374</v>
      </c>
      <c r="C33" s="215">
        <v>50581.837200000002</v>
      </c>
      <c r="D33" s="216">
        <v>0</v>
      </c>
      <c r="E33" s="216">
        <v>48866.591200000003</v>
      </c>
      <c r="F33" s="216">
        <v>0</v>
      </c>
      <c r="G33" s="216">
        <v>50587.3796</v>
      </c>
      <c r="H33" s="216">
        <v>50587.3796</v>
      </c>
      <c r="I33" s="217">
        <v>6405.8591999999999</v>
      </c>
      <c r="J33" s="220">
        <v>99.989043907702239</v>
      </c>
      <c r="K33" s="217">
        <v>96.608968564708448</v>
      </c>
      <c r="L33" s="218">
        <v>12.662959122713682</v>
      </c>
    </row>
    <row r="34" spans="1:12" ht="14">
      <c r="A34" s="213" t="s">
        <v>375</v>
      </c>
      <c r="B34" s="214" t="s">
        <v>376</v>
      </c>
      <c r="C34" s="215">
        <v>29403.0723</v>
      </c>
      <c r="D34" s="216">
        <v>0</v>
      </c>
      <c r="E34" s="216">
        <v>28493.289000000001</v>
      </c>
      <c r="F34" s="216">
        <v>0</v>
      </c>
      <c r="G34" s="216">
        <v>29857.219399999998</v>
      </c>
      <c r="H34" s="216">
        <v>29857.219399999998</v>
      </c>
      <c r="I34" s="217">
        <v>236.38650000000001</v>
      </c>
      <c r="J34" s="217">
        <v>98.478937057347011</v>
      </c>
      <c r="K34" s="217">
        <v>96.905822321159278</v>
      </c>
      <c r="L34" s="218">
        <v>0.7917230899271217</v>
      </c>
    </row>
    <row r="35" spans="1:12" ht="14">
      <c r="A35" s="213" t="s">
        <v>377</v>
      </c>
      <c r="B35" s="214" t="s">
        <v>378</v>
      </c>
      <c r="C35" s="215">
        <v>1638699.5810999998</v>
      </c>
      <c r="D35" s="216">
        <v>0</v>
      </c>
      <c r="E35" s="216">
        <v>901540.98840000003</v>
      </c>
      <c r="F35" s="216">
        <v>0</v>
      </c>
      <c r="G35" s="216">
        <v>1647359.4535999999</v>
      </c>
      <c r="H35" s="216">
        <v>1647359.4535999999</v>
      </c>
      <c r="I35" s="217">
        <v>349650.38959999999</v>
      </c>
      <c r="J35" s="217">
        <v>99.474317977107205</v>
      </c>
      <c r="K35" s="217">
        <v>55.015635495239955</v>
      </c>
      <c r="L35" s="218">
        <v>21.224899571001561</v>
      </c>
    </row>
    <row r="36" spans="1:12" ht="14">
      <c r="A36" s="213" t="s">
        <v>379</v>
      </c>
      <c r="B36" s="214" t="s">
        <v>380</v>
      </c>
      <c r="C36" s="215">
        <v>1918.4047</v>
      </c>
      <c r="D36" s="216">
        <v>4.3E-3</v>
      </c>
      <c r="E36" s="216">
        <v>1918.4047</v>
      </c>
      <c r="F36" s="216">
        <v>0</v>
      </c>
      <c r="G36" s="216">
        <v>1935.7016999999998</v>
      </c>
      <c r="H36" s="216">
        <v>1935.6973999999998</v>
      </c>
      <c r="I36" s="217">
        <v>157.4402</v>
      </c>
      <c r="J36" s="217">
        <v>99.10664239152257</v>
      </c>
      <c r="K36" s="217">
        <v>100</v>
      </c>
      <c r="L36" s="218">
        <v>8.1334949491442838</v>
      </c>
    </row>
    <row r="37" spans="1:12" ht="28">
      <c r="A37" s="213" t="s">
        <v>381</v>
      </c>
      <c r="B37" s="214" t="s">
        <v>382</v>
      </c>
      <c r="C37" s="215">
        <v>45386.126299999996</v>
      </c>
      <c r="D37" s="216">
        <v>0</v>
      </c>
      <c r="E37" s="216">
        <v>38156.341500000002</v>
      </c>
      <c r="F37" s="216">
        <v>0</v>
      </c>
      <c r="G37" s="216">
        <v>45389.402099999999</v>
      </c>
      <c r="H37" s="216">
        <v>45389.402099999999</v>
      </c>
      <c r="I37" s="217">
        <v>495.69459999999998</v>
      </c>
      <c r="J37" s="220">
        <v>99.99278289678108</v>
      </c>
      <c r="K37" s="217">
        <v>84.070496009702438</v>
      </c>
      <c r="L37" s="218">
        <v>1.0920932576020868</v>
      </c>
    </row>
    <row r="38" spans="1:12" ht="14">
      <c r="A38" s="213" t="s">
        <v>383</v>
      </c>
      <c r="B38" s="214" t="s">
        <v>384</v>
      </c>
      <c r="C38" s="215">
        <v>14798.7544</v>
      </c>
      <c r="D38" s="216">
        <v>0</v>
      </c>
      <c r="E38" s="216">
        <v>14798.7544</v>
      </c>
      <c r="F38" s="216">
        <v>0</v>
      </c>
      <c r="G38" s="216">
        <v>14798.7544</v>
      </c>
      <c r="H38" s="216">
        <v>14798.7544</v>
      </c>
      <c r="I38" s="217">
        <v>5839.1360999999997</v>
      </c>
      <c r="J38" s="217">
        <v>100</v>
      </c>
      <c r="K38" s="217">
        <v>100</v>
      </c>
      <c r="L38" s="218">
        <v>39.456943078939126</v>
      </c>
    </row>
    <row r="39" spans="1:12" ht="42">
      <c r="A39" s="213" t="s">
        <v>385</v>
      </c>
      <c r="B39" s="214" t="s">
        <v>386</v>
      </c>
      <c r="C39" s="215">
        <v>902774.35310000007</v>
      </c>
      <c r="D39" s="216">
        <v>0</v>
      </c>
      <c r="E39" s="216">
        <v>902774.35310000007</v>
      </c>
      <c r="F39" s="216">
        <v>0</v>
      </c>
      <c r="G39" s="216">
        <v>967294.08200000005</v>
      </c>
      <c r="H39" s="216">
        <v>967294.08200000005</v>
      </c>
      <c r="I39" s="217">
        <v>155204.4253</v>
      </c>
      <c r="J39" s="217">
        <v>93.329874533441014</v>
      </c>
      <c r="K39" s="217">
        <v>100</v>
      </c>
      <c r="L39" s="218">
        <v>16.045216050437904</v>
      </c>
    </row>
    <row r="40" spans="1:12" ht="28">
      <c r="A40" s="213" t="s">
        <v>387</v>
      </c>
      <c r="B40" s="214" t="s">
        <v>388</v>
      </c>
      <c r="C40" s="215">
        <v>65860.998800000001</v>
      </c>
      <c r="D40" s="216">
        <v>0</v>
      </c>
      <c r="E40" s="216">
        <v>65860.998800000001</v>
      </c>
      <c r="F40" s="216">
        <v>0</v>
      </c>
      <c r="G40" s="216">
        <v>65860.998800000001</v>
      </c>
      <c r="H40" s="216">
        <v>65860.998800000001</v>
      </c>
      <c r="I40" s="217">
        <v>2739.3404</v>
      </c>
      <c r="J40" s="217">
        <v>100</v>
      </c>
      <c r="K40" s="217">
        <v>100</v>
      </c>
      <c r="L40" s="218">
        <v>4.1592755195203628</v>
      </c>
    </row>
    <row r="41" spans="1:12" ht="28">
      <c r="A41" s="213" t="s">
        <v>389</v>
      </c>
      <c r="B41" s="214" t="s">
        <v>390</v>
      </c>
      <c r="C41" s="215">
        <v>1702539.0490999999</v>
      </c>
      <c r="D41" s="216">
        <v>5.7744</v>
      </c>
      <c r="E41" s="216">
        <v>1668604.7533</v>
      </c>
      <c r="F41" s="216">
        <v>3.3687</v>
      </c>
      <c r="G41" s="216">
        <v>2148989.4416999999</v>
      </c>
      <c r="H41" s="216">
        <v>2148983.6672999999</v>
      </c>
      <c r="I41" s="217">
        <v>201040.31789999999</v>
      </c>
      <c r="J41" s="217">
        <v>79.225313575281078</v>
      </c>
      <c r="K41" s="217">
        <v>98.006841850826362</v>
      </c>
      <c r="L41" s="218">
        <v>9.3551096156602398</v>
      </c>
    </row>
    <row r="42" spans="1:12" ht="14">
      <c r="A42" s="213" t="s">
        <v>391</v>
      </c>
      <c r="B42" s="214" t="s">
        <v>392</v>
      </c>
      <c r="C42" s="215">
        <v>127379.4719</v>
      </c>
      <c r="D42" s="216">
        <v>0.14959999999999998</v>
      </c>
      <c r="E42" s="216">
        <v>127324.989</v>
      </c>
      <c r="F42" s="216">
        <v>0.14959999999999998</v>
      </c>
      <c r="G42" s="216">
        <v>127458.65240000001</v>
      </c>
      <c r="H42" s="216">
        <v>127458.5028</v>
      </c>
      <c r="I42" s="217">
        <v>32037.470600000001</v>
      </c>
      <c r="J42" s="217">
        <v>99.937994799669028</v>
      </c>
      <c r="K42" s="220">
        <v>99.957227880452521</v>
      </c>
      <c r="L42" s="218">
        <v>25.135579261781054</v>
      </c>
    </row>
    <row r="43" spans="1:12" ht="14">
      <c r="A43" s="213" t="s">
        <v>393</v>
      </c>
      <c r="B43" s="214" t="s">
        <v>394</v>
      </c>
      <c r="C43" s="215">
        <v>323471.02250000002</v>
      </c>
      <c r="D43" s="216">
        <v>24.4832</v>
      </c>
      <c r="E43" s="216">
        <v>221197.41940000001</v>
      </c>
      <c r="F43" s="216">
        <v>23.7546</v>
      </c>
      <c r="G43" s="216">
        <v>326857.19150000002</v>
      </c>
      <c r="H43" s="216">
        <v>326832.7083</v>
      </c>
      <c r="I43" s="217">
        <v>44461.806100000002</v>
      </c>
      <c r="J43" s="217">
        <v>98.971435320079934</v>
      </c>
      <c r="K43" s="217">
        <v>68.382452836250579</v>
      </c>
      <c r="L43" s="218">
        <v>13.602823268460959</v>
      </c>
    </row>
    <row r="44" spans="1:12" ht="28">
      <c r="A44" s="213" t="s">
        <v>395</v>
      </c>
      <c r="B44" s="214" t="s">
        <v>396</v>
      </c>
      <c r="C44" s="215">
        <v>7053.1817000000001</v>
      </c>
      <c r="D44" s="216">
        <v>0</v>
      </c>
      <c r="E44" s="216">
        <v>7053.1817000000001</v>
      </c>
      <c r="F44" s="216">
        <v>0</v>
      </c>
      <c r="G44" s="216">
        <v>7053.1817000000001</v>
      </c>
      <c r="H44" s="216">
        <v>7053.1817000000001</v>
      </c>
      <c r="I44" s="217">
        <v>965.59590000000003</v>
      </c>
      <c r="J44" s="217">
        <v>100</v>
      </c>
      <c r="K44" s="217">
        <v>100</v>
      </c>
      <c r="L44" s="218">
        <v>13.690217281656022</v>
      </c>
    </row>
    <row r="45" spans="1:12" ht="14">
      <c r="A45" s="213" t="s">
        <v>397</v>
      </c>
      <c r="B45" s="214" t="s">
        <v>398</v>
      </c>
      <c r="C45" s="215">
        <v>21731.233</v>
      </c>
      <c r="D45" s="216">
        <v>585</v>
      </c>
      <c r="E45" s="216">
        <v>21731.233</v>
      </c>
      <c r="F45" s="216">
        <v>585</v>
      </c>
      <c r="G45" s="216">
        <v>22316.233</v>
      </c>
      <c r="H45" s="216">
        <v>21731.233</v>
      </c>
      <c r="I45" s="217">
        <v>3147.4549999999999</v>
      </c>
      <c r="J45" s="217">
        <v>100</v>
      </c>
      <c r="K45" s="217">
        <v>100</v>
      </c>
      <c r="L45" s="218">
        <v>14.103881241964089</v>
      </c>
    </row>
    <row r="46" spans="1:12" ht="28">
      <c r="A46" s="213" t="s">
        <v>399</v>
      </c>
      <c r="B46" s="214" t="s">
        <v>400</v>
      </c>
      <c r="C46" s="215">
        <v>108678.7086</v>
      </c>
      <c r="D46" s="216">
        <v>0</v>
      </c>
      <c r="E46" s="216">
        <v>108676.2276</v>
      </c>
      <c r="F46" s="216">
        <v>0</v>
      </c>
      <c r="G46" s="216">
        <v>110894.8364</v>
      </c>
      <c r="H46" s="216">
        <v>110894.8364</v>
      </c>
      <c r="I46" s="217">
        <v>6339.4850999999999</v>
      </c>
      <c r="J46" s="217">
        <v>98.001595140096171</v>
      </c>
      <c r="K46" s="220">
        <v>99.99</v>
      </c>
      <c r="L46" s="218">
        <v>5.7166639185375088</v>
      </c>
    </row>
    <row r="47" spans="1:12" ht="14">
      <c r="A47" s="213" t="s">
        <v>401</v>
      </c>
      <c r="B47" s="214" t="s">
        <v>402</v>
      </c>
      <c r="C47" s="215">
        <v>2840.2492000000002</v>
      </c>
      <c r="D47" s="216">
        <v>5</v>
      </c>
      <c r="E47" s="216">
        <v>2117.7338999999997</v>
      </c>
      <c r="F47" s="216">
        <v>5</v>
      </c>
      <c r="G47" s="216">
        <v>2846.0996</v>
      </c>
      <c r="H47" s="216">
        <v>2841.0996</v>
      </c>
      <c r="I47" s="217">
        <v>75.278600000000012</v>
      </c>
      <c r="J47" s="220">
        <v>99.970067927220867</v>
      </c>
      <c r="K47" s="217">
        <v>74.56155255672634</v>
      </c>
      <c r="L47" s="218">
        <v>2.6449741955622357</v>
      </c>
    </row>
    <row r="48" spans="1:12" ht="14">
      <c r="A48" s="213" t="s">
        <v>403</v>
      </c>
      <c r="B48" s="214" t="s">
        <v>404</v>
      </c>
      <c r="C48" s="215">
        <v>1054079.8189999999</v>
      </c>
      <c r="D48" s="216">
        <v>383</v>
      </c>
      <c r="E48" s="216">
        <v>1047067.1591</v>
      </c>
      <c r="F48" s="216">
        <v>295.00359999999995</v>
      </c>
      <c r="G48" s="216">
        <v>1084734.7312999999</v>
      </c>
      <c r="H48" s="216">
        <v>1084351.7312999999</v>
      </c>
      <c r="I48" s="217">
        <v>228223.16959999999</v>
      </c>
      <c r="J48" s="217">
        <v>97.208294004039828</v>
      </c>
      <c r="K48" s="217">
        <v>99.334712630524251</v>
      </c>
      <c r="L48" s="218">
        <v>21.039537410818038</v>
      </c>
    </row>
    <row r="49" spans="1:12" ht="14">
      <c r="A49" s="213" t="s">
        <v>405</v>
      </c>
      <c r="B49" s="214" t="s">
        <v>406</v>
      </c>
      <c r="C49" s="215">
        <v>40708.716399999998</v>
      </c>
      <c r="D49" s="216">
        <v>0</v>
      </c>
      <c r="E49" s="216">
        <v>40708.716399999998</v>
      </c>
      <c r="F49" s="216">
        <v>0</v>
      </c>
      <c r="G49" s="216">
        <v>40708.716399999998</v>
      </c>
      <c r="H49" s="216">
        <v>40708.716399999998</v>
      </c>
      <c r="I49" s="217">
        <v>1173.5842</v>
      </c>
      <c r="J49" s="217">
        <v>100</v>
      </c>
      <c r="K49" s="217">
        <v>100</v>
      </c>
      <c r="L49" s="218">
        <v>2.8828818586871483</v>
      </c>
    </row>
    <row r="50" spans="1:12" ht="14">
      <c r="A50" s="213" t="s">
        <v>407</v>
      </c>
      <c r="B50" s="214" t="s">
        <v>408</v>
      </c>
      <c r="C50" s="215">
        <v>12562.7037</v>
      </c>
      <c r="D50" s="216">
        <v>0</v>
      </c>
      <c r="E50" s="216">
        <v>12362.0766</v>
      </c>
      <c r="F50" s="216">
        <v>0</v>
      </c>
      <c r="G50" s="216">
        <v>12637.010699999999</v>
      </c>
      <c r="H50" s="216">
        <v>12637.010699999999</v>
      </c>
      <c r="I50" s="217">
        <v>1185.0395000000001</v>
      </c>
      <c r="J50" s="217">
        <v>99.411989102770974</v>
      </c>
      <c r="K50" s="217">
        <v>98.402994253537955</v>
      </c>
      <c r="L50" s="218">
        <v>9.3775302413884969</v>
      </c>
    </row>
    <row r="51" spans="1:12" ht="14">
      <c r="A51" s="213" t="s">
        <v>409</v>
      </c>
      <c r="B51" s="214" t="s">
        <v>410</v>
      </c>
      <c r="C51" s="215">
        <v>288971.36319999996</v>
      </c>
      <c r="D51" s="216">
        <v>29.283999999999999</v>
      </c>
      <c r="E51" s="216">
        <v>273097.48210000002</v>
      </c>
      <c r="F51" s="216">
        <v>13.012700000000001</v>
      </c>
      <c r="G51" s="216">
        <v>298743.6985</v>
      </c>
      <c r="H51" s="216">
        <v>298714.41450000001</v>
      </c>
      <c r="I51" s="217">
        <v>39015.454600000005</v>
      </c>
      <c r="J51" s="217">
        <v>96.738339086746663</v>
      </c>
      <c r="K51" s="217">
        <v>94.506763257017454</v>
      </c>
      <c r="L51" s="218">
        <v>13.059841863074478</v>
      </c>
    </row>
    <row r="52" spans="1:12" ht="28">
      <c r="A52" s="213" t="s">
        <v>411</v>
      </c>
      <c r="B52" s="214" t="s">
        <v>412</v>
      </c>
      <c r="C52" s="215">
        <v>4935.9009000000005</v>
      </c>
      <c r="D52" s="216">
        <v>0</v>
      </c>
      <c r="E52" s="216">
        <v>4935.9009000000005</v>
      </c>
      <c r="F52" s="216">
        <v>0</v>
      </c>
      <c r="G52" s="216">
        <v>5726.2026999999998</v>
      </c>
      <c r="H52" s="216">
        <v>5726.2026999999998</v>
      </c>
      <c r="I52" s="217">
        <v>188.6626</v>
      </c>
      <c r="J52" s="217">
        <v>86.198501146318151</v>
      </c>
      <c r="K52" s="217">
        <v>100</v>
      </c>
      <c r="L52" s="218">
        <v>3.2947244427795055</v>
      </c>
    </row>
    <row r="53" spans="1:12" ht="42">
      <c r="A53" s="213" t="s">
        <v>413</v>
      </c>
      <c r="B53" s="221">
        <v>53</v>
      </c>
      <c r="C53" s="215">
        <v>20083.995699999999</v>
      </c>
      <c r="D53" s="216">
        <v>0</v>
      </c>
      <c r="E53" s="216">
        <v>20081.228600000002</v>
      </c>
      <c r="F53" s="216">
        <v>0</v>
      </c>
      <c r="G53" s="216">
        <v>29794.160899999999</v>
      </c>
      <c r="H53" s="216">
        <v>29794.160899999999</v>
      </c>
      <c r="I53" s="217">
        <v>2136.2673999999997</v>
      </c>
      <c r="J53" s="217">
        <v>67.40916707608973</v>
      </c>
      <c r="K53" s="220">
        <v>99.986222363112759</v>
      </c>
      <c r="L53" s="218">
        <v>7.1700874784495108</v>
      </c>
    </row>
    <row r="54" spans="1:12" ht="14">
      <c r="A54" s="213" t="s">
        <v>414</v>
      </c>
      <c r="B54" s="221">
        <v>54</v>
      </c>
      <c r="C54" s="215">
        <v>51882.116299999994</v>
      </c>
      <c r="D54" s="216">
        <v>0</v>
      </c>
      <c r="E54" s="216">
        <v>51253.741900000001</v>
      </c>
      <c r="F54" s="216">
        <v>0</v>
      </c>
      <c r="G54" s="216">
        <v>52036.5285</v>
      </c>
      <c r="H54" s="216">
        <v>52036.5285</v>
      </c>
      <c r="I54" s="217">
        <v>10722.443300000001</v>
      </c>
      <c r="J54" s="217">
        <v>99.703261911485868</v>
      </c>
      <c r="K54" s="217">
        <v>98.788842004118493</v>
      </c>
      <c r="L54" s="218">
        <v>20.605608423705668</v>
      </c>
    </row>
    <row r="55" spans="1:12" ht="14">
      <c r="A55" s="213" t="s">
        <v>415</v>
      </c>
      <c r="B55" s="221">
        <v>55</v>
      </c>
      <c r="C55" s="215">
        <v>38653.003799999999</v>
      </c>
      <c r="D55" s="216">
        <v>10</v>
      </c>
      <c r="E55" s="216">
        <v>38289.193299999999</v>
      </c>
      <c r="F55" s="216">
        <v>10</v>
      </c>
      <c r="G55" s="216">
        <v>52977.262200000005</v>
      </c>
      <c r="H55" s="216">
        <v>52967.262200000005</v>
      </c>
      <c r="I55" s="217">
        <v>2282.25</v>
      </c>
      <c r="J55" s="217">
        <v>72.975272261665054</v>
      </c>
      <c r="K55" s="217">
        <v>99.058778195137322</v>
      </c>
      <c r="L55" s="218">
        <v>4.3079802640310838</v>
      </c>
    </row>
    <row r="56" spans="1:12" ht="14">
      <c r="A56" s="213" t="s">
        <v>416</v>
      </c>
      <c r="B56" s="221">
        <v>56</v>
      </c>
      <c r="C56" s="215">
        <v>275.8</v>
      </c>
      <c r="D56" s="216">
        <v>0</v>
      </c>
      <c r="E56" s="216">
        <v>275.8</v>
      </c>
      <c r="F56" s="216">
        <v>0</v>
      </c>
      <c r="G56" s="216">
        <v>275.8</v>
      </c>
      <c r="H56" s="216">
        <v>275.8</v>
      </c>
      <c r="I56" s="217">
        <v>0</v>
      </c>
      <c r="J56" s="217">
        <v>100</v>
      </c>
      <c r="K56" s="217">
        <v>100</v>
      </c>
      <c r="L56" s="218">
        <v>0</v>
      </c>
    </row>
    <row r="57" spans="1:12" ht="14">
      <c r="A57" s="213" t="s">
        <v>417</v>
      </c>
      <c r="B57" s="214" t="s">
        <v>418</v>
      </c>
      <c r="C57" s="215">
        <v>2322630.9879000001</v>
      </c>
      <c r="D57" s="216">
        <v>839696.22389999998</v>
      </c>
      <c r="E57" s="216">
        <v>2322040.7259</v>
      </c>
      <c r="F57" s="216">
        <v>740621.72549999994</v>
      </c>
      <c r="G57" s="216">
        <v>3162327.2118000002</v>
      </c>
      <c r="H57" s="216">
        <v>2322630.9879000001</v>
      </c>
      <c r="I57" s="217">
        <v>560524.77260000003</v>
      </c>
      <c r="J57" s="217">
        <v>100</v>
      </c>
      <c r="K57" s="220">
        <v>99.974586492513225</v>
      </c>
      <c r="L57" s="218">
        <v>17.725071918821097</v>
      </c>
    </row>
    <row r="58" spans="1:12" ht="14">
      <c r="A58" s="213" t="s">
        <v>419</v>
      </c>
      <c r="B58" s="214" t="s">
        <v>420</v>
      </c>
      <c r="C58" s="215">
        <v>14637.318499999999</v>
      </c>
      <c r="D58" s="216">
        <v>0</v>
      </c>
      <c r="E58" s="216">
        <v>14637.0682</v>
      </c>
      <c r="F58" s="216">
        <v>0</v>
      </c>
      <c r="G58" s="216">
        <v>14739.080199999999</v>
      </c>
      <c r="H58" s="216">
        <v>14739.080199999999</v>
      </c>
      <c r="I58" s="217">
        <v>2435.0556000000001</v>
      </c>
      <c r="J58" s="217">
        <v>99.309579033296799</v>
      </c>
      <c r="K58" s="220">
        <v>99.99</v>
      </c>
      <c r="L58" s="218">
        <v>16.521082502828097</v>
      </c>
    </row>
    <row r="59" spans="1:12" ht="28">
      <c r="A59" s="213" t="s">
        <v>421</v>
      </c>
      <c r="B59" s="214" t="s">
        <v>422</v>
      </c>
      <c r="C59" s="215">
        <v>8535.7634999999991</v>
      </c>
      <c r="D59" s="216">
        <v>0</v>
      </c>
      <c r="E59" s="216">
        <v>8535.7634999999991</v>
      </c>
      <c r="F59" s="216">
        <v>0</v>
      </c>
      <c r="G59" s="216">
        <v>8599.4390000000003</v>
      </c>
      <c r="H59" s="216">
        <v>8599.4390000000003</v>
      </c>
      <c r="I59" s="217">
        <v>815.85640000000001</v>
      </c>
      <c r="J59" s="217">
        <v>99.259538907131017</v>
      </c>
      <c r="K59" s="217">
        <v>100</v>
      </c>
      <c r="L59" s="218">
        <v>9.4873212078136717</v>
      </c>
    </row>
    <row r="60" spans="1:12" ht="14">
      <c r="A60" s="213" t="s">
        <v>423</v>
      </c>
      <c r="B60" s="214" t="s">
        <v>424</v>
      </c>
      <c r="C60" s="215">
        <v>49354.825600000004</v>
      </c>
      <c r="D60" s="216">
        <v>0</v>
      </c>
      <c r="E60" s="216">
        <v>46068.336900000002</v>
      </c>
      <c r="F60" s="216">
        <v>0</v>
      </c>
      <c r="G60" s="216">
        <v>50307.623299999999</v>
      </c>
      <c r="H60" s="216">
        <v>50307.623299999999</v>
      </c>
      <c r="I60" s="217">
        <v>4963.6682999999994</v>
      </c>
      <c r="J60" s="217">
        <v>98.106057019791677</v>
      </c>
      <c r="K60" s="217">
        <v>93.341099558054154</v>
      </c>
      <c r="L60" s="218">
        <v>9.8666324791376088</v>
      </c>
    </row>
    <row r="61" spans="1:12" ht="28">
      <c r="A61" s="213" t="s">
        <v>425</v>
      </c>
      <c r="B61" s="214" t="s">
        <v>426</v>
      </c>
      <c r="C61" s="215">
        <v>98804.257200000007</v>
      </c>
      <c r="D61" s="216">
        <v>20</v>
      </c>
      <c r="E61" s="216">
        <v>77731.857199999999</v>
      </c>
      <c r="F61" s="216">
        <v>20</v>
      </c>
      <c r="G61" s="216">
        <v>110870.35070000001</v>
      </c>
      <c r="H61" s="216">
        <v>110850.35070000001</v>
      </c>
      <c r="I61" s="217">
        <v>13038.867400000001</v>
      </c>
      <c r="J61" s="217">
        <v>89.133012729385968</v>
      </c>
      <c r="K61" s="217">
        <v>78.672578897744089</v>
      </c>
      <c r="L61" s="218">
        <v>11.760463746778786</v>
      </c>
    </row>
    <row r="62" spans="1:12" ht="14">
      <c r="A62" s="213" t="s">
        <v>427</v>
      </c>
      <c r="B62" s="214" t="s">
        <v>428</v>
      </c>
      <c r="C62" s="215">
        <v>235850.4565</v>
      </c>
      <c r="D62" s="216">
        <v>0</v>
      </c>
      <c r="E62" s="216">
        <v>214999.18309999999</v>
      </c>
      <c r="F62" s="216">
        <v>0</v>
      </c>
      <c r="G62" s="216">
        <v>237719.63669999997</v>
      </c>
      <c r="H62" s="216">
        <v>237719.63669999997</v>
      </c>
      <c r="I62" s="217">
        <v>27956.9064</v>
      </c>
      <c r="J62" s="217">
        <v>99.213703913590081</v>
      </c>
      <c r="K62" s="217">
        <v>91.159112554017881</v>
      </c>
      <c r="L62" s="218">
        <v>11.760453106901455</v>
      </c>
    </row>
    <row r="63" spans="1:12" ht="14">
      <c r="A63" s="213" t="s">
        <v>429</v>
      </c>
      <c r="B63" s="214" t="s">
        <v>430</v>
      </c>
      <c r="C63" s="215">
        <v>92065.150599999994</v>
      </c>
      <c r="D63" s="216">
        <v>0</v>
      </c>
      <c r="E63" s="216">
        <v>87282.215700000001</v>
      </c>
      <c r="F63" s="216">
        <v>0</v>
      </c>
      <c r="G63" s="216">
        <v>92950.109599999996</v>
      </c>
      <c r="H63" s="216">
        <v>92950.109599999996</v>
      </c>
      <c r="I63" s="217">
        <v>12985.4951</v>
      </c>
      <c r="J63" s="217">
        <v>99.047920434081988</v>
      </c>
      <c r="K63" s="217">
        <v>94.804836717445184</v>
      </c>
      <c r="L63" s="218">
        <v>13.970392456643216</v>
      </c>
    </row>
    <row r="64" spans="1:12" ht="14">
      <c r="A64" s="213" t="s">
        <v>431</v>
      </c>
      <c r="B64" s="214" t="s">
        <v>432</v>
      </c>
      <c r="C64" s="215">
        <v>509.99420000000003</v>
      </c>
      <c r="D64" s="216">
        <v>0</v>
      </c>
      <c r="E64" s="216">
        <v>509.99420000000003</v>
      </c>
      <c r="F64" s="216">
        <v>0</v>
      </c>
      <c r="G64" s="216">
        <v>512.10940000000005</v>
      </c>
      <c r="H64" s="216">
        <v>512.10940000000005</v>
      </c>
      <c r="I64" s="217">
        <v>75.843299999999999</v>
      </c>
      <c r="J64" s="217">
        <v>99.586963254335899</v>
      </c>
      <c r="K64" s="217">
        <v>100</v>
      </c>
      <c r="L64" s="218">
        <v>14.809980055042926</v>
      </c>
    </row>
    <row r="65" spans="1:12" ht="14">
      <c r="A65" s="213" t="s">
        <v>433</v>
      </c>
      <c r="B65" s="214" t="s">
        <v>434</v>
      </c>
      <c r="C65" s="215">
        <v>4904.3532000000005</v>
      </c>
      <c r="D65" s="216">
        <v>0</v>
      </c>
      <c r="E65" s="216">
        <v>4892.8532000000005</v>
      </c>
      <c r="F65" s="216">
        <v>0</v>
      </c>
      <c r="G65" s="216">
        <v>4943.6614</v>
      </c>
      <c r="H65" s="216">
        <v>4943.6614</v>
      </c>
      <c r="I65" s="217">
        <v>629.2355</v>
      </c>
      <c r="J65" s="217">
        <v>99.204876774125367</v>
      </c>
      <c r="K65" s="217">
        <v>99.765514441333465</v>
      </c>
      <c r="L65" s="218">
        <v>12.728126970831779</v>
      </c>
    </row>
    <row r="66" spans="1:12" ht="14">
      <c r="A66" s="213" t="s">
        <v>435</v>
      </c>
      <c r="B66" s="214" t="s">
        <v>436</v>
      </c>
      <c r="C66" s="215">
        <v>6657.9287999999997</v>
      </c>
      <c r="D66" s="216">
        <v>0</v>
      </c>
      <c r="E66" s="216">
        <v>6257.8334000000004</v>
      </c>
      <c r="F66" s="216">
        <v>0</v>
      </c>
      <c r="G66" s="216">
        <v>6674.9727000000003</v>
      </c>
      <c r="H66" s="216">
        <v>6674.9727000000003</v>
      </c>
      <c r="I66" s="217">
        <v>1289.1658</v>
      </c>
      <c r="J66" s="217">
        <v>99.744659629843866</v>
      </c>
      <c r="K66" s="217">
        <v>93.990692721135744</v>
      </c>
      <c r="L66" s="218">
        <v>19.313424308087431</v>
      </c>
    </row>
    <row r="67" spans="1:12" ht="14">
      <c r="A67" s="213" t="s">
        <v>437</v>
      </c>
      <c r="B67" s="214" t="s">
        <v>438</v>
      </c>
      <c r="C67" s="215">
        <v>5219.9605000000001</v>
      </c>
      <c r="D67" s="216">
        <v>0</v>
      </c>
      <c r="E67" s="216">
        <v>5219.9605000000001</v>
      </c>
      <c r="F67" s="216">
        <v>0</v>
      </c>
      <c r="G67" s="216">
        <v>6600.1467999999995</v>
      </c>
      <c r="H67" s="216">
        <v>6600.1467999999995</v>
      </c>
      <c r="I67" s="217">
        <v>736.34669999999994</v>
      </c>
      <c r="J67" s="217">
        <v>79.088551484945768</v>
      </c>
      <c r="K67" s="217">
        <v>100</v>
      </c>
      <c r="L67" s="218">
        <v>11.156520033766522</v>
      </c>
    </row>
    <row r="68" spans="1:12" ht="28">
      <c r="A68" s="213" t="s">
        <v>439</v>
      </c>
      <c r="B68" s="214" t="s">
        <v>440</v>
      </c>
      <c r="C68" s="215">
        <v>10703.193800000001</v>
      </c>
      <c r="D68" s="216">
        <v>0</v>
      </c>
      <c r="E68" s="216">
        <v>10703.193800000001</v>
      </c>
      <c r="F68" s="216">
        <v>0</v>
      </c>
      <c r="G68" s="216">
        <v>12397.337</v>
      </c>
      <c r="H68" s="216">
        <v>12397.337</v>
      </c>
      <c r="I68" s="217">
        <v>1624.2174</v>
      </c>
      <c r="J68" s="217">
        <v>86.334620088168947</v>
      </c>
      <c r="K68" s="217">
        <v>100</v>
      </c>
      <c r="L68" s="218">
        <v>13.101341037998726</v>
      </c>
    </row>
    <row r="69" spans="1:12" ht="14">
      <c r="A69" s="213" t="s">
        <v>441</v>
      </c>
      <c r="B69" s="214" t="s">
        <v>442</v>
      </c>
      <c r="C69" s="215">
        <v>4113.5706</v>
      </c>
      <c r="D69" s="216">
        <v>0.20269999999999999</v>
      </c>
      <c r="E69" s="216">
        <v>4048.8752000000004</v>
      </c>
      <c r="F69" s="216">
        <v>0.20269999999999999</v>
      </c>
      <c r="G69" s="216">
        <v>4280.3075999999992</v>
      </c>
      <c r="H69" s="216">
        <v>4280.1048999999994</v>
      </c>
      <c r="I69" s="217">
        <v>599.58969999999999</v>
      </c>
      <c r="J69" s="217">
        <v>96.109107045483881</v>
      </c>
      <c r="K69" s="217">
        <v>98.427269000804316</v>
      </c>
      <c r="L69" s="218">
        <v>14.008098389938144</v>
      </c>
    </row>
    <row r="70" spans="1:12" ht="28">
      <c r="A70" s="222" t="s">
        <v>443</v>
      </c>
      <c r="B70" s="223" t="s">
        <v>444</v>
      </c>
      <c r="C70" s="224">
        <v>88254.977200000008</v>
      </c>
      <c r="D70" s="225">
        <v>0</v>
      </c>
      <c r="E70" s="225">
        <v>85235.334700000007</v>
      </c>
      <c r="F70" s="225">
        <v>0</v>
      </c>
      <c r="G70" s="225">
        <v>543736.69429999997</v>
      </c>
      <c r="H70" s="225">
        <v>543736.69429999997</v>
      </c>
      <c r="I70" s="226">
        <v>36460.527799999996</v>
      </c>
      <c r="J70" s="226">
        <v>16.231197586107076</v>
      </c>
      <c r="K70" s="226">
        <v>96.578501750493899</v>
      </c>
      <c r="L70" s="227">
        <v>6.7055485094561869</v>
      </c>
    </row>
  </sheetData>
  <customSheetViews>
    <customSheetView guid="{E7A0A32F-4845-1848-89E8-A1E1287913AC}">
      <selection activeCell="E20" sqref="E2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1</vt:lpstr>
      <vt:lpstr>Придожение 2</vt:lpstr>
      <vt:lpstr>Приложение 3</vt:lpstr>
      <vt:lpstr>Приложение 4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Мартиросян Арам Герасимович</dc:creator>
  <cp:lastModifiedBy>Microsoft Office User</cp:lastModifiedBy>
  <cp:lastPrinted>2022-03-09T11:20:31Z</cp:lastPrinted>
  <dcterms:created xsi:type="dcterms:W3CDTF">2002-06-19T10:16:57Z</dcterms:created>
  <dcterms:modified xsi:type="dcterms:W3CDTF">2022-03-11T07:45:13Z</dcterms:modified>
</cp:coreProperties>
</file>