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870" activeTab="3"/>
  </bookViews>
  <sheets>
    <sheet name="Отчет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Итоговая оценка КФМ" sheetId="6" r:id="rId6"/>
  </sheets>
  <definedNames/>
  <calcPr fullCalcOnLoad="1"/>
</workbook>
</file>

<file path=xl/sharedStrings.xml><?xml version="1.0" encoding="utf-8"?>
<sst xmlns="http://schemas.openxmlformats.org/spreadsheetml/2006/main" count="227" uniqueCount="132">
  <si>
    <t>ОТЧЕТ</t>
  </si>
  <si>
    <r>
      <rPr>
        <b/>
        <sz val="12"/>
        <color indexed="8"/>
        <rFont val="Times New Roman"/>
        <family val="1"/>
      </rPr>
      <t>О РЕЗУЛЬТАТАХ МОНИТОРИНГА КАЧЕСТВА ФИНАНСОВОГО МЕНЕДЖМЕНТА, ОСУЩЕСТВЛЯЕМОГО ПОДВЕДОМСТВЕННЫМИ МИНИСТЕРСТВУ ФИНАНСОВ РОССИЙСКОЙ ФЕДЕРАЦИИ ФЕДЕРАЛЬНЫМИ КАЗЕННЫМИ УЧРЕЖДЕНИЯМИ</t>
    </r>
    <r>
      <rPr>
        <b/>
        <sz val="12"/>
        <color indexed="8"/>
        <rFont val="Arial Cyr"/>
        <family val="2"/>
      </rPr>
      <t xml:space="preserve"> </t>
    </r>
  </si>
  <si>
    <t>на 1 апреля 2020 года</t>
  </si>
  <si>
    <t>Периодичность: квартальная</t>
  </si>
  <si>
    <t>Наименование подведомственных Министерству финансов Российской Федерации федеральных казенных учреждение</t>
  </si>
  <si>
    <t>Общая оценка
(в баллах)</t>
  </si>
  <si>
    <t>Группа</t>
  </si>
  <si>
    <t>Подгруппа</t>
  </si>
  <si>
    <t>% отклонения общей (итоговой) оценки от целевого значений показателя качества финансового менеджмента, обусловленного государственной программой Российской Федерации 
"Управление государственными финансами и регулирование финансовых рынков"</t>
  </si>
  <si>
    <t>Оценки по группам показателей качества финансового менеджмента</t>
  </si>
  <si>
    <t xml:space="preserve"> 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</si>
  <si>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</si>
  <si>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</si>
  <si>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</si>
  <si>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Оценка показателя</t>
  </si>
  <si>
    <t>% отклонения оценки показателя от целевых значений показателей</t>
  </si>
  <si>
    <t>ФКУ «Гохран России»</t>
  </si>
  <si>
    <t>AA</t>
  </si>
  <si>
    <t>АA</t>
  </si>
  <si>
    <t xml:space="preserve">ФКУ "ГУ "ВО Минфина России" </t>
  </si>
  <si>
    <t>A</t>
  </si>
  <si>
    <t>ФКУ "ГУ АЗ"</t>
  </si>
  <si>
    <t>Средние значения (в баллах):</t>
  </si>
  <si>
    <t>X</t>
  </si>
  <si>
    <t>Х</t>
  </si>
  <si>
    <t>Целевое значение показателя качества финансового менеджмента</t>
  </si>
  <si>
    <t>Среднее значение качества финансового менеджмента главных администраторов средств федерального бюджета на 2020 год, установленное государственной программой Российской Федерации "Управление государственными финансами и регулирование финансовых рынков"</t>
  </si>
  <si>
    <t>* Условные обозначения, используемые для формирования отчета о результатах мониторинга качества финансового менеджмента</t>
  </si>
  <si>
    <t>Характеристика качества финансового менеджмента</t>
  </si>
  <si>
    <t>Обозначение</t>
  </si>
  <si>
    <t>Баллы</t>
  </si>
  <si>
    <t xml:space="preserve">Максимальная оценка качества финансового менеджмента </t>
  </si>
  <si>
    <t>ААА</t>
  </si>
  <si>
    <t>от 90 до 100</t>
  </si>
  <si>
    <t xml:space="preserve">Отличная оценка качества финансового менеджмента </t>
  </si>
  <si>
    <t>от 80 до 90</t>
  </si>
  <si>
    <t xml:space="preserve">Высокая оценка качества финансового менеджмента </t>
  </si>
  <si>
    <t>А</t>
  </si>
  <si>
    <t>от 70 до 80</t>
  </si>
  <si>
    <t xml:space="preserve">Хорошая оценка качества финансового менеджмента </t>
  </si>
  <si>
    <t>BBB</t>
  </si>
  <si>
    <t>от 60 до 70</t>
  </si>
  <si>
    <t xml:space="preserve">Средняя оценка качества финансового менеджмента </t>
  </si>
  <si>
    <t>BB</t>
  </si>
  <si>
    <t>от 55 до 60</t>
  </si>
  <si>
    <t xml:space="preserve">Удовлетворительная оценка качества финансового менеджмента </t>
  </si>
  <si>
    <t>B</t>
  </si>
  <si>
    <t>от 45 до 55</t>
  </si>
  <si>
    <t xml:space="preserve">Низкая оценка качества финансового менеджмента </t>
  </si>
  <si>
    <t>CC</t>
  </si>
  <si>
    <t>от 35 до 45</t>
  </si>
  <si>
    <t xml:space="preserve">Неудовлетворительная оценка качества финансового менеджмента </t>
  </si>
  <si>
    <t>C</t>
  </si>
  <si>
    <t>от 0 до 35</t>
  </si>
  <si>
    <t>Отклонение рассчитанной оценки качества финансового менеджмента от целевого значения показателя качества финансового менеджмента составляет более 25 % в меньшую сторону</t>
  </si>
  <si>
    <t>Отчет о результатах проведения мониторинга качества финансового менеджмента, осуществляемого подведомственными Министерству финансов Российской Федерации федеральными казенными учреждениями,</t>
  </si>
  <si>
    <t>за 1 квартал 2020 года</t>
  </si>
  <si>
    <t>Показатели качества управления расходами бюджета</t>
  </si>
  <si>
    <t>№ п/п</t>
  </si>
  <si>
    <t>Федеральные казенные учреждения, подведомственные Министерству финансов Российской Федерации</t>
  </si>
  <si>
    <t>Показатели качества управления расходами бюджета на обеспечение выполнения функций казенных учреждений</t>
  </si>
  <si>
    <t>Показатели качества управления расходами бюджета на исполнение судебных актов</t>
  </si>
  <si>
    <t>Итоговая оценка качества управления расходами бюджета</t>
  </si>
  <si>
    <t>Максимально возможное значение итоговой оценки качества управления расходами бюджета</t>
  </si>
  <si>
    <t>Отклонение итоговой оценки качества управления расходми бюджета от максимально возможного значения, в процентах</t>
  </si>
  <si>
    <t>Дисквалифицирующие показатели</t>
  </si>
  <si>
    <t>Показатели операционной эффективности расходов бюджета</t>
  </si>
  <si>
    <t>d1</t>
  </si>
  <si>
    <t>d2</t>
  </si>
  <si>
    <t>d3</t>
  </si>
  <si>
    <t>d4</t>
  </si>
  <si>
    <t>e1</t>
  </si>
  <si>
    <t>e2</t>
  </si>
  <si>
    <t>e3</t>
  </si>
  <si>
    <t>e4</t>
  </si>
  <si>
    <t>e5</t>
  </si>
  <si>
    <t>e6</t>
  </si>
  <si>
    <t>e7</t>
  </si>
  <si>
    <t>е8</t>
  </si>
  <si>
    <t>Неправомерное использование бюджетных средств, в том числе нецелевое использование бюджетных средств</t>
  </si>
  <si>
    <t>Несоблюдение правил планирования закупок, обоснования начальной максимальной цены контракта</t>
  </si>
  <si>
    <t>Нарушение порядка составления, утверждения и ведения бюджетных смет</t>
  </si>
  <si>
    <t>Качество планирования закупок на обеспечение выполнения функций казенного учреждения</t>
  </si>
  <si>
    <t>Внесение положительных изменений в бюджетную смету казенного учреждения</t>
  </si>
  <si>
    <t>Востребованность лимитов бюджетных обязательств на обеспечение выполнения функций казенного учреждения</t>
  </si>
  <si>
    <t>Погрешность кассового планирования</t>
  </si>
  <si>
    <t>Равномерность кассовых расходов бюджета</t>
  </si>
  <si>
    <t>Эффективность управления дебиторской задолженностью по расходам</t>
  </si>
  <si>
    <t>Эффективность управления кредиторской задолженностью по расходам</t>
  </si>
  <si>
    <t>Количество признанных Федеральной антимонопольной службой обоснованными жалоб по нарушениям в сфере закупок</t>
  </si>
  <si>
    <t>Количество отклоненных Федеральным казначейством сведений о бюджетных обязательствах</t>
  </si>
  <si>
    <t>Иски по денежным обязательствам, вытекающим в результате осуществления хозяйственной деятельности (в денежном выражении)</t>
  </si>
  <si>
    <t>Иски по денежным обязательствам, вытекающим в результате нарушения бюджетного законодательства и иного НПА (в денежном выражении)</t>
  </si>
  <si>
    <t>Иски по денежным обязательствам, вытекающим в результате осуществления хозяйственной деятельности (в количественном выражении)</t>
  </si>
  <si>
    <t>Иски по денежным обязательствам, вытекающим в результате нарушения бюджетного законодательства и иного НПА (в количественном выражении)</t>
  </si>
  <si>
    <t>Приостановление операций по расходованию средств на лицевых счетах получателя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 по обязательствам  казенного учреждения</t>
  </si>
  <si>
    <t>2019 год</t>
  </si>
  <si>
    <t>01.04.2020</t>
  </si>
  <si>
    <t xml:space="preserve"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  </t>
  </si>
  <si>
    <t xml:space="preserve">Федеральное казенное учреждение "Государственное учреждение "Ведомственная охрана Министерства финансов Российской Федерации" </t>
  </si>
  <si>
    <t xml:space="preserve">Федеральное казенное учреждение "Государственное учреждение по эксплуатации административных зданий и дачного хозяйства Министерства финансов Российской Федерации" </t>
  </si>
  <si>
    <t>Среднее значение</t>
  </si>
  <si>
    <t>Итоговая оценка качества управления доходами</t>
  </si>
  <si>
    <t>Максимально возможное значение итоговой оценки качества управления доходами бюджета</t>
  </si>
  <si>
    <t>Отклонение итоговой оценки качества управления доходами бюджета от максимально возможного значения, в процентах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</si>
  <si>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</si>
  <si>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</si>
  <si>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Эффективность управления дебиторской задолженностью по доходам</t>
  </si>
  <si>
    <t>Доля уточненных невыясненных поступлений по запросам на выяснение  принадлежности платежа (в количественном выражении)</t>
  </si>
  <si>
    <t>Доля уточненных невыясненных поступлений по Запросам на выяснение принадлежности платежей (в денежном выражении)</t>
  </si>
  <si>
    <t>Итоговая оценка качества ведения учета и составления бюджетной отчетности</t>
  </si>
  <si>
    <t>Максимально возможное значение итоговой оценки качества ведения учета и составления бюджетной отчетности</t>
  </si>
  <si>
    <t>Отклонение итоговой оценки качества ведения учета и составления бюджетной отчетности от максимально возможного значения, в процентах</t>
  </si>
  <si>
    <t>Качество формирования форм бюджетной отчетности</t>
  </si>
  <si>
    <t>Проведение инвентаризации активов, обязательств и иных объектов бюджетного учета</t>
  </si>
  <si>
    <t>Итоговая оценка качества управления активами</t>
  </si>
  <si>
    <t>Максимально возможное значение итоговой оценки качества управления активами</t>
  </si>
  <si>
    <t>Отклонение итоговой оценки качества управления активами от максимально возможного значения, в процентах</t>
  </si>
  <si>
    <t>Недостачи и хищения государственной собственности</t>
  </si>
  <si>
    <t>Нарушения при управлении и распоряжении государственной собственностью</t>
  </si>
  <si>
    <t>Эффективность расходов на содержание недвижимого имущества, находящегося в оперативном управлении</t>
  </si>
  <si>
    <t>Итоговая оценка качества финансового менеджмента, осуществляемого подведомственными Министерству финансов Российской Федерации федеральными казенными учреждениями,</t>
  </si>
  <si>
    <t>Значение итоговой оценки качества финансового менеджмента</t>
  </si>
  <si>
    <t>Целевое значение показателя качества финансового менеджмента*</t>
  </si>
  <si>
    <t>Отклонение значения итоговой оценки качества финансового менеджмента от целевого значения, в процентах</t>
  </si>
  <si>
    <t>Отклонение значения итоговой оценки качества финансового менеджмента от среднего значения, в баллах</t>
  </si>
  <si>
    <t>*</t>
  </si>
  <si>
    <t>,где</t>
  </si>
  <si>
    <t>А - целевое значение показателя качества финансового менеджмента;
СрГП - средний индекс качества финансового менеджмента на соответствующий год, установленный государственной программой Российской Федерации "Управление государственными финансами и регулирование финансовых рынков", утвержденной постановлением Правительства Российской Федерации от 15 апреля 2014 г. № 320.</t>
  </si>
  <si>
    <t xml:space="preserve">Полнота формирования текстовой части  Пояснительной записки </t>
  </si>
  <si>
    <t>Наличие подтверждения достоверности бюджетной отчетности казенного учреждения</t>
  </si>
  <si>
    <t>Соблюдение сроков представления бюджетной отчетности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</si>
</sst>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-* #,##0.00&quot;р.&quot;_-;\-* #,##0.00&quot;р.&quot;_-;_-* &quot;-&quot;??&quot;р.&quot;_-;_-@_-"/>
    <numFmt numFmtId="179" formatCode="#,##0.0"/>
    <numFmt numFmtId="180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Arial Cyr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CD2F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3999100029468536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/>
    </xf>
    <xf numFmtId="0" fontId="60" fillId="0" borderId="9" xfId="0" applyFont="1" applyBorder="1" applyAlignment="1">
      <alignment vertical="center" wrapText="1"/>
    </xf>
    <xf numFmtId="4" fontId="61" fillId="33" borderId="9" xfId="0" applyNumberFormat="1" applyFont="1" applyFill="1" applyBorder="1" applyAlignment="1">
      <alignment/>
    </xf>
    <xf numFmtId="4" fontId="61" fillId="0" borderId="9" xfId="0" applyNumberFormat="1" applyFont="1" applyBorder="1" applyAlignment="1">
      <alignment/>
    </xf>
    <xf numFmtId="10" fontId="61" fillId="0" borderId="9" xfId="0" applyNumberFormat="1" applyFont="1" applyBorder="1" applyAlignment="1">
      <alignment/>
    </xf>
    <xf numFmtId="2" fontId="61" fillId="0" borderId="9" xfId="0" applyNumberFormat="1" applyFont="1" applyBorder="1" applyAlignment="1">
      <alignment/>
    </xf>
    <xf numFmtId="0" fontId="62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vertical="center" wrapText="1"/>
    </xf>
    <xf numFmtId="0" fontId="48" fillId="0" borderId="9" xfId="0" applyFont="1" applyBorder="1" applyAlignment="1">
      <alignment/>
    </xf>
    <xf numFmtId="0" fontId="60" fillId="0" borderId="0" xfId="0" applyFont="1" applyAlignment="1">
      <alignment horizontal="righ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49" fontId="58" fillId="0" borderId="9" xfId="0" applyNumberFormat="1" applyFont="1" applyBorder="1" applyAlignment="1">
      <alignment horizontal="center" vertical="center" wrapText="1"/>
    </xf>
    <xf numFmtId="4" fontId="64" fillId="0" borderId="9" xfId="0" applyNumberFormat="1" applyFont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2" fontId="64" fillId="0" borderId="9" xfId="0" applyNumberFormat="1" applyFont="1" applyBorder="1" applyAlignment="1">
      <alignment/>
    </xf>
    <xf numFmtId="2" fontId="61" fillId="33" borderId="9" xfId="0" applyNumberFormat="1" applyFont="1" applyFill="1" applyBorder="1" applyAlignment="1">
      <alignment/>
    </xf>
    <xf numFmtId="2" fontId="58" fillId="0" borderId="0" xfId="0" applyNumberFormat="1" applyFont="1" applyAlignment="1">
      <alignment/>
    </xf>
    <xf numFmtId="0" fontId="58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9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wrapText="1"/>
    </xf>
    <xf numFmtId="0" fontId="60" fillId="0" borderId="9" xfId="0" applyFont="1" applyBorder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top" wrapText="1"/>
    </xf>
    <xf numFmtId="4" fontId="61" fillId="33" borderId="9" xfId="0" applyNumberFormat="1" applyFont="1" applyFill="1" applyBorder="1" applyAlignment="1">
      <alignment/>
    </xf>
    <xf numFmtId="4" fontId="61" fillId="0" borderId="9" xfId="0" applyNumberFormat="1" applyFont="1" applyBorder="1" applyAlignment="1">
      <alignment/>
    </xf>
    <xf numFmtId="10" fontId="61" fillId="0" borderId="9" xfId="0" applyNumberFormat="1" applyFont="1" applyBorder="1" applyAlignment="1">
      <alignment/>
    </xf>
    <xf numFmtId="0" fontId="4" fillId="0" borderId="0" xfId="45" applyNumberFormat="1" applyFont="1" applyFill="1" applyBorder="1" applyAlignment="1" applyProtection="1">
      <alignment horizontal="left"/>
      <protection locked="0"/>
    </xf>
    <xf numFmtId="0" fontId="5" fillId="0" borderId="0" xfId="45" applyNumberFormat="1" applyFont="1" applyFill="1" applyBorder="1" applyAlignment="1" applyProtection="1">
      <alignment vertical="top"/>
      <protection locked="0"/>
    </xf>
    <xf numFmtId="0" fontId="5" fillId="33" borderId="0" xfId="45" applyNumberFormat="1" applyFont="1" applyFill="1" applyBorder="1" applyAlignment="1" applyProtection="1">
      <alignment vertical="top"/>
      <protection locked="0"/>
    </xf>
    <xf numFmtId="0" fontId="4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45" applyNumberFormat="1" applyFont="1" applyFill="1" applyBorder="1" applyAlignment="1" applyProtection="1">
      <alignment horizontal="left" vertical="center" wrapText="1"/>
      <protection locked="0"/>
    </xf>
    <xf numFmtId="2" fontId="4" fillId="34" borderId="9" xfId="45" applyNumberFormat="1" applyFont="1" applyFill="1" applyBorder="1" applyAlignment="1" applyProtection="1">
      <alignment horizontal="center" vertical="center" wrapText="1"/>
      <protection locked="0"/>
    </xf>
    <xf numFmtId="0" fontId="2" fillId="34" borderId="9" xfId="45" applyNumberFormat="1" applyFont="1" applyFill="1" applyBorder="1" applyAlignment="1" applyProtection="1">
      <alignment horizontal="center" vertical="center" wrapText="1"/>
      <protection locked="0"/>
    </xf>
    <xf numFmtId="2" fontId="4" fillId="33" borderId="9" xfId="45" applyNumberFormat="1" applyFont="1" applyFill="1" applyBorder="1" applyAlignment="1" applyProtection="1">
      <alignment horizontal="center" vertical="center" wrapText="1"/>
      <protection locked="0"/>
    </xf>
    <xf numFmtId="2" fontId="4" fillId="33" borderId="9" xfId="45" applyNumberFormat="1" applyFont="1" applyFill="1" applyBorder="1" applyAlignment="1" applyProtection="1">
      <alignment horizontal="center" vertical="center"/>
      <protection locked="0"/>
    </xf>
    <xf numFmtId="2" fontId="4" fillId="35" borderId="9" xfId="45" applyNumberFormat="1" applyFont="1" applyFill="1" applyBorder="1" applyAlignment="1" applyProtection="1">
      <alignment horizontal="center" vertical="center" wrapText="1"/>
      <protection locked="0"/>
    </xf>
    <xf numFmtId="179" fontId="2" fillId="0" borderId="13" xfId="45" applyNumberFormat="1" applyFont="1" applyFill="1" applyBorder="1" applyAlignment="1" applyProtection="1">
      <alignment horizontal="left" vertical="top"/>
      <protection locked="0"/>
    </xf>
    <xf numFmtId="2" fontId="7" fillId="33" borderId="9" xfId="54" applyNumberFormat="1" applyFont="1" applyFill="1" applyBorder="1" applyAlignment="1">
      <alignment horizontal="center" vertical="center" wrapText="1"/>
      <protection/>
    </xf>
    <xf numFmtId="180" fontId="2" fillId="33" borderId="9" xfId="45" applyNumberFormat="1" applyFont="1" applyFill="1" applyBorder="1" applyAlignment="1" applyProtection="1">
      <alignment horizontal="center" vertical="center"/>
      <protection locked="0"/>
    </xf>
    <xf numFmtId="180" fontId="2" fillId="0" borderId="13" xfId="45" applyNumberFormat="1" applyFont="1" applyFill="1" applyBorder="1" applyAlignment="1" applyProtection="1">
      <alignment horizontal="left" vertical="center" wrapText="1"/>
      <protection locked="0"/>
    </xf>
    <xf numFmtId="180" fontId="2" fillId="33" borderId="9" xfId="45" applyNumberFormat="1" applyFont="1" applyFill="1" applyBorder="1" applyAlignment="1" applyProtection="1">
      <alignment horizontal="center" vertical="center" wrapText="1"/>
      <protection locked="0"/>
    </xf>
    <xf numFmtId="180" fontId="2" fillId="0" borderId="14" xfId="45" applyNumberFormat="1" applyFont="1" applyFill="1" applyBorder="1" applyAlignment="1" applyProtection="1">
      <alignment horizontal="left" vertical="center" wrapText="1"/>
      <protection locked="0"/>
    </xf>
    <xf numFmtId="1" fontId="2" fillId="33" borderId="15" xfId="45" applyNumberFormat="1" applyFont="1" applyFill="1" applyBorder="1" applyAlignment="1" applyProtection="1">
      <alignment horizontal="center" vertical="center" wrapText="1"/>
      <protection locked="0"/>
    </xf>
    <xf numFmtId="179" fontId="5" fillId="0" borderId="0" xfId="45" applyNumberFormat="1" applyFont="1" applyFill="1" applyBorder="1" applyAlignment="1" applyProtection="1">
      <alignment horizontal="left" vertical="center" wrapText="1"/>
      <protection locked="0"/>
    </xf>
    <xf numFmtId="180" fontId="5" fillId="0" borderId="0" xfId="45" applyNumberFormat="1" applyFont="1" applyFill="1" applyBorder="1" applyAlignment="1" applyProtection="1">
      <alignment horizontal="center" vertical="top"/>
      <protection locked="0"/>
    </xf>
    <xf numFmtId="180" fontId="5" fillId="33" borderId="0" xfId="45" applyNumberFormat="1" applyFont="1" applyFill="1" applyBorder="1" applyAlignment="1" applyProtection="1">
      <alignment horizontal="center" vertical="top"/>
      <protection locked="0"/>
    </xf>
    <xf numFmtId="0" fontId="8" fillId="27" borderId="13" xfId="54" applyFont="1" applyFill="1" applyBorder="1" applyAlignment="1">
      <alignment horizontal="center" vertical="center" wrapText="1"/>
      <protection/>
    </xf>
    <xf numFmtId="0" fontId="8" fillId="27" borderId="9" xfId="54" applyFont="1" applyFill="1" applyBorder="1" applyAlignment="1">
      <alignment horizontal="center" vertical="center" wrapText="1"/>
      <protection/>
    </xf>
    <xf numFmtId="0" fontId="8" fillId="36" borderId="13" xfId="54" applyFont="1" applyFill="1" applyBorder="1" applyAlignment="1">
      <alignment horizontal="center" vertical="center" wrapText="1"/>
      <protection/>
    </xf>
    <xf numFmtId="0" fontId="9" fillId="36" borderId="9" xfId="54" applyFont="1" applyFill="1" applyBorder="1" applyAlignment="1">
      <alignment horizontal="center" vertical="center" wrapText="1"/>
      <protection/>
    </xf>
    <xf numFmtId="0" fontId="8" fillId="34" borderId="13" xfId="54" applyFont="1" applyFill="1" applyBorder="1" applyAlignment="1">
      <alignment horizontal="center" vertical="center" wrapText="1"/>
      <protection/>
    </xf>
    <xf numFmtId="0" fontId="9" fillId="34" borderId="9" xfId="54" applyFont="1" applyFill="1" applyBorder="1" applyAlignment="1">
      <alignment horizontal="center" vertical="center" wrapText="1"/>
      <protection/>
    </xf>
    <xf numFmtId="0" fontId="8" fillId="35" borderId="13" xfId="54" applyFont="1" applyFill="1" applyBorder="1" applyAlignment="1">
      <alignment horizontal="center" vertical="center" wrapText="1"/>
      <protection/>
    </xf>
    <xf numFmtId="0" fontId="9" fillId="35" borderId="9" xfId="54" applyFont="1" applyFill="1" applyBorder="1" applyAlignment="1">
      <alignment horizontal="center" vertical="center" wrapText="1"/>
      <protection/>
    </xf>
    <xf numFmtId="0" fontId="8" fillId="37" borderId="13" xfId="54" applyFont="1" applyFill="1" applyBorder="1" applyAlignment="1">
      <alignment horizontal="center" vertical="center" wrapText="1"/>
      <protection/>
    </xf>
    <xf numFmtId="0" fontId="9" fillId="37" borderId="9" xfId="54" applyFont="1" applyFill="1" applyBorder="1" applyAlignment="1">
      <alignment horizontal="center" vertical="center" wrapText="1"/>
      <protection/>
    </xf>
    <xf numFmtId="0" fontId="8" fillId="38" borderId="13" xfId="54" applyFont="1" applyFill="1" applyBorder="1" applyAlignment="1">
      <alignment horizontal="center" vertical="center" wrapText="1"/>
      <protection/>
    </xf>
    <xf numFmtId="0" fontId="9" fillId="38" borderId="9" xfId="54" applyFont="1" applyFill="1" applyBorder="1" applyAlignment="1">
      <alignment horizontal="center" vertical="center" wrapText="1"/>
      <protection/>
    </xf>
    <xf numFmtId="0" fontId="8" fillId="39" borderId="13" xfId="54" applyFont="1" applyFill="1" applyBorder="1" applyAlignment="1">
      <alignment horizontal="center" vertical="center" wrapText="1"/>
      <protection/>
    </xf>
    <xf numFmtId="0" fontId="9" fillId="39" borderId="9" xfId="54" applyFont="1" applyFill="1" applyBorder="1" applyAlignment="1">
      <alignment horizontal="center" vertical="center" wrapText="1"/>
      <protection/>
    </xf>
    <xf numFmtId="0" fontId="8" fillId="40" borderId="13" xfId="54" applyFont="1" applyFill="1" applyBorder="1" applyAlignment="1">
      <alignment horizontal="center" vertical="center" wrapText="1"/>
      <protection/>
    </xf>
    <xf numFmtId="0" fontId="9" fillId="40" borderId="9" xfId="54" applyFont="1" applyFill="1" applyBorder="1" applyAlignment="1">
      <alignment horizontal="center" vertical="center" wrapText="1"/>
      <protection/>
    </xf>
    <xf numFmtId="0" fontId="8" fillId="41" borderId="13" xfId="54" applyFont="1" applyFill="1" applyBorder="1" applyAlignment="1">
      <alignment horizontal="center" vertical="center" wrapText="1"/>
      <protection/>
    </xf>
    <xf numFmtId="0" fontId="9" fillId="41" borderId="9" xfId="54" applyFont="1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 horizontal="center"/>
      <protection/>
    </xf>
    <xf numFmtId="0" fontId="4" fillId="0" borderId="16" xfId="45" applyNumberFormat="1" applyFont="1" applyFill="1" applyBorder="1" applyAlignment="1" applyProtection="1">
      <alignment horizontal="center" vertical="center" wrapText="1"/>
      <protection locked="0"/>
    </xf>
    <xf numFmtId="2" fontId="4" fillId="33" borderId="16" xfId="45" applyNumberFormat="1" applyFont="1" applyFill="1" applyBorder="1" applyAlignment="1" applyProtection="1">
      <alignment horizontal="center" vertical="center" wrapText="1"/>
      <protection locked="0"/>
    </xf>
    <xf numFmtId="179" fontId="2" fillId="33" borderId="9" xfId="45" applyNumberFormat="1" applyFont="1" applyFill="1" applyBorder="1" applyAlignment="1" applyProtection="1">
      <alignment horizontal="center" vertical="center"/>
      <protection locked="0"/>
    </xf>
    <xf numFmtId="180" fontId="2" fillId="33" borderId="16" xfId="45" applyNumberFormat="1" applyFont="1" applyFill="1" applyBorder="1" applyAlignment="1" applyProtection="1">
      <alignment horizontal="center" vertical="center"/>
      <protection locked="0"/>
    </xf>
    <xf numFmtId="179" fontId="5" fillId="0" borderId="0" xfId="45" applyNumberFormat="1" applyFont="1" applyFill="1" applyBorder="1" applyAlignment="1" applyProtection="1">
      <alignment horizontal="center" vertical="top"/>
      <protection locked="0"/>
    </xf>
    <xf numFmtId="0" fontId="2" fillId="0" borderId="0" xfId="45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45" applyNumberFormat="1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 horizontal="center"/>
    </xf>
    <xf numFmtId="0" fontId="4" fillId="0" borderId="17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66" fillId="0" borderId="9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180" fontId="2" fillId="33" borderId="15" xfId="45" applyNumberFormat="1" applyFont="1" applyFill="1" applyBorder="1" applyAlignment="1" applyProtection="1">
      <alignment horizontal="center" vertical="center"/>
      <protection locked="0"/>
    </xf>
    <xf numFmtId="0" fontId="66" fillId="0" borderId="15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8" fillId="42" borderId="9" xfId="54" applyFont="1" applyFill="1" applyBorder="1" applyAlignment="1">
      <alignment horizontal="center" vertical="center"/>
      <protection/>
    </xf>
    <xf numFmtId="0" fontId="8" fillId="42" borderId="16" xfId="54" applyFont="1" applyFill="1" applyBorder="1" applyAlignment="1">
      <alignment horizontal="center" vertical="center"/>
      <protection/>
    </xf>
    <xf numFmtId="0" fontId="10" fillId="42" borderId="9" xfId="54" applyFont="1" applyFill="1" applyBorder="1" applyAlignment="1">
      <alignment horizontal="center" vertical="center" wrapText="1"/>
      <protection/>
    </xf>
    <xf numFmtId="0" fontId="10" fillId="42" borderId="16" xfId="54" applyFont="1" applyFill="1" applyBorder="1" applyAlignment="1">
      <alignment horizontal="center" vertical="center" wrapText="1"/>
      <protection/>
    </xf>
    <xf numFmtId="0" fontId="8" fillId="43" borderId="13" xfId="54" applyFont="1" applyFill="1" applyBorder="1" applyAlignment="1">
      <alignment horizontal="center" vertical="center" wrapText="1"/>
      <protection/>
    </xf>
    <xf numFmtId="0" fontId="8" fillId="43" borderId="9" xfId="54" applyFont="1" applyFill="1" applyBorder="1" applyAlignment="1">
      <alignment horizontal="center" vertical="center" wrapText="1"/>
      <protection/>
    </xf>
    <xf numFmtId="0" fontId="8" fillId="43" borderId="16" xfId="54" applyFont="1" applyFill="1" applyBorder="1" applyAlignment="1">
      <alignment horizontal="center" vertical="center" wrapText="1"/>
      <protection/>
    </xf>
    <xf numFmtId="0" fontId="4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 horizontal="center" vertical="center" wrapText="1"/>
    </xf>
    <xf numFmtId="0" fontId="2" fillId="35" borderId="9" xfId="45" applyNumberFormat="1" applyFont="1" applyFill="1" applyBorder="1" applyAlignment="1" applyProtection="1">
      <alignment horizontal="center" vertical="center" wrapText="1"/>
      <protection locked="0"/>
    </xf>
    <xf numFmtId="0" fontId="60" fillId="35" borderId="9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45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67" fillId="0" borderId="20" xfId="54" applyFont="1" applyBorder="1" applyAlignment="1">
      <alignment horizontal="center" vertical="center" wrapText="1"/>
      <protection/>
    </xf>
    <xf numFmtId="0" fontId="67" fillId="0" borderId="17" xfId="54" applyFont="1" applyBorder="1" applyAlignment="1">
      <alignment horizontal="center" vertical="center" wrapText="1"/>
      <protection/>
    </xf>
    <xf numFmtId="0" fontId="67" fillId="0" borderId="18" xfId="54" applyFont="1" applyBorder="1" applyAlignment="1">
      <alignment horizontal="center" vertical="center" wrapText="1"/>
      <protection/>
    </xf>
    <xf numFmtId="0" fontId="67" fillId="0" borderId="13" xfId="54" applyFont="1" applyBorder="1" applyAlignment="1">
      <alignment horizontal="center" vertical="center" wrapText="1"/>
      <protection/>
    </xf>
    <xf numFmtId="0" fontId="67" fillId="0" borderId="9" xfId="54" applyFont="1" applyBorder="1" applyAlignment="1">
      <alignment horizontal="center" vertical="center" wrapText="1"/>
      <protection/>
    </xf>
    <xf numFmtId="0" fontId="67" fillId="0" borderId="16" xfId="54" applyFont="1" applyBorder="1" applyAlignment="1">
      <alignment horizontal="center" vertical="center" wrapText="1"/>
      <protection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right" wrapText="1"/>
    </xf>
    <xf numFmtId="0" fontId="64" fillId="0" borderId="24" xfId="0" applyFont="1" applyBorder="1" applyAlignment="1">
      <alignment horizontal="right" wrapText="1"/>
    </xf>
    <xf numFmtId="0" fontId="64" fillId="0" borderId="25" xfId="0" applyFont="1" applyBorder="1" applyAlignment="1">
      <alignment horizontal="right" wrapText="1"/>
    </xf>
    <xf numFmtId="0" fontId="58" fillId="0" borderId="22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4" fillId="0" borderId="9" xfId="0" applyFont="1" applyBorder="1" applyAlignment="1">
      <alignment horizontal="right" vertical="center" wrapText="1"/>
    </xf>
    <xf numFmtId="0" fontId="58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right" vertical="center" wrapText="1"/>
    </xf>
    <xf numFmtId="0" fontId="64" fillId="0" borderId="24" xfId="0" applyFont="1" applyBorder="1" applyAlignment="1">
      <alignment horizontal="right" vertical="center" wrapText="1"/>
    </xf>
    <xf numFmtId="0" fontId="64" fillId="0" borderId="25" xfId="0" applyFont="1" applyBorder="1" applyAlignment="1">
      <alignment horizontal="right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 patternType="solid">
          <fgColor indexed="65"/>
          <bgColor theme="9"/>
        </patternFill>
      </fill>
    </dxf>
    <dxf>
      <fill>
        <patternFill patternType="solid">
          <fgColor indexed="65"/>
          <bgColor theme="9"/>
        </patternFill>
      </fill>
    </dxf>
    <dxf>
      <fill>
        <patternFill patternType="solid">
          <fgColor indexed="65"/>
          <bgColor theme="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13</xdr:row>
      <xdr:rowOff>19050</xdr:rowOff>
    </xdr:from>
    <xdr:to>
      <xdr:col>1</xdr:col>
      <xdr:colOff>2447925</xdr:colOff>
      <xdr:row>15</xdr:row>
      <xdr:rowOff>180975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33525" y="745807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100" zoomScalePageLayoutView="0" workbookViewId="0" topLeftCell="A1">
      <selection activeCell="B11" sqref="B11"/>
    </sheetView>
  </sheetViews>
  <sheetFormatPr defaultColWidth="9.00390625" defaultRowHeight="15"/>
  <cols>
    <col min="1" max="1" width="47.7109375" style="0" customWidth="1"/>
    <col min="2" max="2" width="12.28125" style="0" customWidth="1"/>
    <col min="3" max="3" width="8.28125" style="0" customWidth="1"/>
    <col min="4" max="4" width="12.00390625" style="0" customWidth="1"/>
    <col min="5" max="5" width="41.28125" style="0" customWidth="1"/>
    <col min="6" max="6" width="12.8515625" style="0" customWidth="1"/>
    <col min="7" max="7" width="20.28125" style="0" customWidth="1"/>
    <col min="8" max="8" width="12.8515625" style="0" customWidth="1"/>
    <col min="9" max="9" width="21.00390625" style="0" customWidth="1"/>
    <col min="10" max="10" width="13.28125" style="0" customWidth="1"/>
    <col min="11" max="11" width="21.7109375" style="0" customWidth="1"/>
    <col min="12" max="12" width="13.00390625" style="0" customWidth="1"/>
    <col min="13" max="13" width="20.421875" style="0" customWidth="1"/>
  </cols>
  <sheetData>
    <row r="1" spans="1:13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1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ht="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>
      <c r="A4" s="90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.75">
      <c r="A5" s="40" t="s">
        <v>3</v>
      </c>
      <c r="B5" s="41"/>
      <c r="C5" s="41"/>
      <c r="D5" s="41"/>
      <c r="E5" s="41"/>
      <c r="F5" s="41"/>
      <c r="G5" s="42"/>
      <c r="H5" s="41"/>
      <c r="I5" s="41"/>
      <c r="J5" s="41"/>
      <c r="K5" s="41"/>
      <c r="L5" s="41"/>
      <c r="M5" s="82"/>
    </row>
    <row r="6" spans="1:13" ht="15.75">
      <c r="A6" s="107" t="s">
        <v>4</v>
      </c>
      <c r="B6" s="92" t="s">
        <v>5</v>
      </c>
      <c r="C6" s="92" t="s">
        <v>6</v>
      </c>
      <c r="D6" s="92" t="s">
        <v>7</v>
      </c>
      <c r="E6" s="92" t="s">
        <v>8</v>
      </c>
      <c r="F6" s="92" t="s">
        <v>9</v>
      </c>
      <c r="G6" s="92"/>
      <c r="H6" s="92"/>
      <c r="I6" s="92"/>
      <c r="J6" s="92"/>
      <c r="K6" s="92"/>
      <c r="L6" s="92"/>
      <c r="M6" s="93"/>
    </row>
    <row r="7" spans="1:13" ht="95.25" customHeight="1">
      <c r="A7" s="108"/>
      <c r="B7" s="94"/>
      <c r="C7" s="94"/>
      <c r="D7" s="94"/>
      <c r="E7" s="94"/>
      <c r="F7" s="94" t="s">
        <v>10</v>
      </c>
      <c r="G7" s="95"/>
      <c r="H7" s="94" t="s">
        <v>11</v>
      </c>
      <c r="I7" s="95"/>
      <c r="J7" s="94" t="s">
        <v>12</v>
      </c>
      <c r="K7" s="95"/>
      <c r="L7" s="94" t="s">
        <v>13</v>
      </c>
      <c r="M7" s="96"/>
    </row>
    <row r="8" spans="1:13" ht="106.5" customHeight="1">
      <c r="A8" s="109"/>
      <c r="B8" s="94"/>
      <c r="C8" s="94"/>
      <c r="D8" s="94"/>
      <c r="E8" s="94"/>
      <c r="F8" s="43" t="s">
        <v>14</v>
      </c>
      <c r="G8" s="43" t="s">
        <v>15</v>
      </c>
      <c r="H8" s="43" t="s">
        <v>14</v>
      </c>
      <c r="I8" s="43" t="s">
        <v>15</v>
      </c>
      <c r="J8" s="43" t="s">
        <v>14</v>
      </c>
      <c r="K8" s="43" t="s">
        <v>15</v>
      </c>
      <c r="L8" s="43" t="s">
        <v>14</v>
      </c>
      <c r="M8" s="83" t="s">
        <v>15</v>
      </c>
    </row>
    <row r="9" spans="1:13" ht="15">
      <c r="A9" s="44">
        <v>1</v>
      </c>
      <c r="B9" s="45">
        <v>2</v>
      </c>
      <c r="C9" s="44">
        <v>3</v>
      </c>
      <c r="D9" s="45">
        <v>4</v>
      </c>
      <c r="E9" s="44">
        <v>5</v>
      </c>
      <c r="F9" s="45">
        <v>6</v>
      </c>
      <c r="G9" s="44">
        <v>7</v>
      </c>
      <c r="H9" s="45">
        <v>8</v>
      </c>
      <c r="I9" s="44">
        <v>9</v>
      </c>
      <c r="J9" s="45">
        <v>10</v>
      </c>
      <c r="K9" s="44">
        <v>11</v>
      </c>
      <c r="L9" s="45">
        <v>12</v>
      </c>
      <c r="M9" s="44">
        <v>13</v>
      </c>
    </row>
    <row r="10" spans="1:13" ht="15.75">
      <c r="A10" s="46" t="s">
        <v>16</v>
      </c>
      <c r="B10" s="47">
        <v>80.132043682813</v>
      </c>
      <c r="C10" s="48" t="s">
        <v>17</v>
      </c>
      <c r="D10" s="48" t="s">
        <v>18</v>
      </c>
      <c r="E10" s="49">
        <f>(B10-B14)/B14*100</f>
        <v>0.165054603516257</v>
      </c>
      <c r="F10" s="49">
        <v>79.5459902666366</v>
      </c>
      <c r="G10" s="49">
        <f>(F10-F14)/F14*100</f>
        <v>-0.5675121667042582</v>
      </c>
      <c r="H10" s="50">
        <v>63.26771414275</v>
      </c>
      <c r="I10" s="49">
        <f>(H10-H14)/H14*100</f>
        <v>-20.915357321562496</v>
      </c>
      <c r="J10" s="49">
        <v>96.6666666666667</v>
      </c>
      <c r="K10" s="49">
        <f>(J10-J14)/J14*100</f>
        <v>20.833333333333375</v>
      </c>
      <c r="L10" s="49">
        <v>100</v>
      </c>
      <c r="M10" s="84">
        <f>(L10-L14)/L14*100</f>
        <v>25</v>
      </c>
    </row>
    <row r="11" spans="1:13" ht="15.75">
      <c r="A11" s="46" t="s">
        <v>19</v>
      </c>
      <c r="B11" s="51">
        <v>76.9548443987136</v>
      </c>
      <c r="C11" s="110" t="s">
        <v>20</v>
      </c>
      <c r="D11" s="112" t="s">
        <v>20</v>
      </c>
      <c r="E11" s="49">
        <f>(B11-B14)/B14*100</f>
        <v>-3.806444501607995</v>
      </c>
      <c r="F11" s="49">
        <v>75.7499949934456</v>
      </c>
      <c r="G11" s="49">
        <f>(F11-F14)/F14*100</f>
        <v>-5.312506258193004</v>
      </c>
      <c r="H11" s="49">
        <v>60.9976361525993</v>
      </c>
      <c r="I11" s="49">
        <f>(H11-H14)/H14*100</f>
        <v>-23.752954809250877</v>
      </c>
      <c r="J11" s="49">
        <v>91.7777777777778</v>
      </c>
      <c r="K11" s="49">
        <f>(J11-J14)/J14*100</f>
        <v>14.72222222222225</v>
      </c>
      <c r="L11" s="49">
        <v>100</v>
      </c>
      <c r="M11" s="84">
        <f>(L11-L14)/L14*100</f>
        <v>25</v>
      </c>
    </row>
    <row r="12" spans="1:13" ht="15.75">
      <c r="A12" s="46" t="s">
        <v>21</v>
      </c>
      <c r="B12" s="51">
        <v>76.9201795774648</v>
      </c>
      <c r="C12" s="111"/>
      <c r="D12" s="113"/>
      <c r="E12" s="49">
        <f>(B12-B14)/B14*100</f>
        <v>-3.8497755281690083</v>
      </c>
      <c r="F12" s="49">
        <v>75.7190835323139</v>
      </c>
      <c r="G12" s="49">
        <f>(F12-F14)/F14*100</f>
        <v>-5.351145584607622</v>
      </c>
      <c r="H12" s="50">
        <v>63.219598326242</v>
      </c>
      <c r="I12" s="49">
        <f>(H12-H14)/H14*100</f>
        <v>-20.9755020921975</v>
      </c>
      <c r="J12" s="49">
        <v>98.3333333333333</v>
      </c>
      <c r="K12" s="49">
        <f>(J12-J14)/J14*100</f>
        <v>22.916666666666625</v>
      </c>
      <c r="L12" s="49">
        <v>80</v>
      </c>
      <c r="M12" s="84">
        <f>(L12-L14)/L14*100</f>
        <v>0</v>
      </c>
    </row>
    <row r="13" spans="1:13" ht="15.75">
      <c r="A13" s="52" t="s">
        <v>22</v>
      </c>
      <c r="B13" s="53">
        <f>SUM(B10:B12)/3</f>
        <v>78.00235588633046</v>
      </c>
      <c r="C13" s="54" t="s">
        <v>23</v>
      </c>
      <c r="D13" s="54" t="s">
        <v>23</v>
      </c>
      <c r="E13" s="54" t="s">
        <v>23</v>
      </c>
      <c r="F13" s="53">
        <f>(F10+F11+F12)/3</f>
        <v>77.0050229307987</v>
      </c>
      <c r="G13" s="54" t="s">
        <v>23</v>
      </c>
      <c r="H13" s="53">
        <f>(H10+H11+H12)/3</f>
        <v>62.49498287386376</v>
      </c>
      <c r="I13" s="54" t="s">
        <v>23</v>
      </c>
      <c r="J13" s="53">
        <f>(J10+J11+J12)/3</f>
        <v>95.59259259259261</v>
      </c>
      <c r="K13" s="85" t="s">
        <v>24</v>
      </c>
      <c r="L13" s="53">
        <f>(L10+L11+L12)/3</f>
        <v>93.33333333333333</v>
      </c>
      <c r="M13" s="86" t="s">
        <v>23</v>
      </c>
    </row>
    <row r="14" spans="1:13" ht="31.5">
      <c r="A14" s="55" t="s">
        <v>25</v>
      </c>
      <c r="B14" s="56">
        <f>(100+B15)/2</f>
        <v>80</v>
      </c>
      <c r="C14" s="54" t="s">
        <v>23</v>
      </c>
      <c r="D14" s="54" t="s">
        <v>23</v>
      </c>
      <c r="E14" s="54" t="s">
        <v>23</v>
      </c>
      <c r="F14" s="56">
        <f>B14</f>
        <v>80</v>
      </c>
      <c r="G14" s="54" t="s">
        <v>23</v>
      </c>
      <c r="H14" s="56">
        <f>B14</f>
        <v>80</v>
      </c>
      <c r="I14" s="54" t="s">
        <v>23</v>
      </c>
      <c r="J14" s="56">
        <f>B14</f>
        <v>80</v>
      </c>
      <c r="K14" s="54" t="s">
        <v>23</v>
      </c>
      <c r="L14" s="56">
        <f>B14</f>
        <v>80</v>
      </c>
      <c r="M14" s="86" t="s">
        <v>23</v>
      </c>
    </row>
    <row r="15" spans="1:13" ht="126">
      <c r="A15" s="57" t="s">
        <v>26</v>
      </c>
      <c r="B15" s="58">
        <v>60</v>
      </c>
      <c r="C15" s="97" t="s">
        <v>23</v>
      </c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1:13" ht="15">
      <c r="A16" s="59"/>
      <c r="B16" s="60"/>
      <c r="C16" s="60"/>
      <c r="D16" s="60"/>
      <c r="E16" s="60"/>
      <c r="F16" s="60"/>
      <c r="G16" s="61"/>
      <c r="H16" s="60"/>
      <c r="I16" s="60"/>
      <c r="J16" s="60"/>
      <c r="K16" s="60"/>
      <c r="L16" s="87"/>
      <c r="M16" s="82"/>
    </row>
    <row r="17" spans="1:13" ht="15">
      <c r="A17" s="116" t="s">
        <v>27</v>
      </c>
      <c r="B17" s="117"/>
      <c r="C17" s="117"/>
      <c r="D17" s="118"/>
      <c r="E17" s="60"/>
      <c r="F17" s="60"/>
      <c r="G17" s="61"/>
      <c r="H17" s="60"/>
      <c r="I17" s="60"/>
      <c r="J17" s="60"/>
      <c r="K17" s="60"/>
      <c r="L17" s="87"/>
      <c r="M17" s="82"/>
    </row>
    <row r="18" spans="1:13" ht="15">
      <c r="A18" s="119"/>
      <c r="B18" s="120"/>
      <c r="C18" s="120"/>
      <c r="D18" s="121"/>
      <c r="E18" s="60"/>
      <c r="F18" s="60"/>
      <c r="G18" s="61"/>
      <c r="H18" s="60"/>
      <c r="I18" s="60"/>
      <c r="J18" s="60"/>
      <c r="K18" s="60"/>
      <c r="L18" s="87"/>
      <c r="M18" s="82"/>
    </row>
    <row r="19" spans="1:13" ht="15">
      <c r="A19" s="62" t="s">
        <v>28</v>
      </c>
      <c r="B19" s="63" t="s">
        <v>29</v>
      </c>
      <c r="C19" s="100" t="s">
        <v>30</v>
      </c>
      <c r="D19" s="101"/>
      <c r="E19" s="60"/>
      <c r="F19" s="60"/>
      <c r="G19" s="61"/>
      <c r="H19" s="60"/>
      <c r="I19" s="60"/>
      <c r="J19" s="60"/>
      <c r="K19" s="60"/>
      <c r="L19" s="87"/>
      <c r="M19" s="82"/>
    </row>
    <row r="20" spans="1:13" ht="25.5">
      <c r="A20" s="64" t="s">
        <v>31</v>
      </c>
      <c r="B20" s="65" t="s">
        <v>32</v>
      </c>
      <c r="C20" s="102" t="s">
        <v>33</v>
      </c>
      <c r="D20" s="103"/>
      <c r="E20" s="60"/>
      <c r="F20" s="60"/>
      <c r="G20" s="61"/>
      <c r="H20" s="60"/>
      <c r="J20" s="60"/>
      <c r="K20" s="60"/>
      <c r="L20" s="87"/>
      <c r="M20" s="82"/>
    </row>
    <row r="21" spans="1:13" ht="15">
      <c r="A21" s="66" t="s">
        <v>34</v>
      </c>
      <c r="B21" s="67" t="s">
        <v>18</v>
      </c>
      <c r="C21" s="102" t="s">
        <v>35</v>
      </c>
      <c r="D21" s="103"/>
      <c r="E21" s="60"/>
      <c r="F21" s="60"/>
      <c r="G21" s="61"/>
      <c r="H21" s="60"/>
      <c r="I21" s="60"/>
      <c r="J21" s="60"/>
      <c r="K21" s="60"/>
      <c r="L21" s="87"/>
      <c r="M21" s="82"/>
    </row>
    <row r="22" spans="1:13" ht="15">
      <c r="A22" s="68" t="s">
        <v>36</v>
      </c>
      <c r="B22" s="69" t="s">
        <v>37</v>
      </c>
      <c r="C22" s="102" t="s">
        <v>38</v>
      </c>
      <c r="D22" s="103"/>
      <c r="E22" s="60"/>
      <c r="F22" s="60"/>
      <c r="G22" s="61"/>
      <c r="H22" s="60"/>
      <c r="I22" s="60"/>
      <c r="J22" s="60"/>
      <c r="K22" s="60"/>
      <c r="L22" s="87"/>
      <c r="M22" s="82"/>
    </row>
    <row r="23" spans="1:13" ht="15">
      <c r="A23" s="70" t="s">
        <v>39</v>
      </c>
      <c r="B23" s="71" t="s">
        <v>40</v>
      </c>
      <c r="C23" s="102" t="s">
        <v>41</v>
      </c>
      <c r="D23" s="103"/>
      <c r="E23" s="60"/>
      <c r="F23" s="60"/>
      <c r="G23" s="61"/>
      <c r="H23" s="60"/>
      <c r="I23" s="60"/>
      <c r="J23" s="60"/>
      <c r="K23" s="60"/>
      <c r="L23" s="87"/>
      <c r="M23" s="82"/>
    </row>
    <row r="24" spans="1:13" ht="15">
      <c r="A24" s="72" t="s">
        <v>42</v>
      </c>
      <c r="B24" s="73" t="s">
        <v>43</v>
      </c>
      <c r="C24" s="102" t="s">
        <v>44</v>
      </c>
      <c r="D24" s="103"/>
      <c r="E24" s="60"/>
      <c r="F24" s="60"/>
      <c r="G24" s="61"/>
      <c r="H24" s="60"/>
      <c r="I24" s="60"/>
      <c r="J24" s="60"/>
      <c r="K24" s="60"/>
      <c r="L24" s="87"/>
      <c r="M24" s="82"/>
    </row>
    <row r="25" spans="1:13" ht="25.5">
      <c r="A25" s="74" t="s">
        <v>45</v>
      </c>
      <c r="B25" s="75" t="s">
        <v>46</v>
      </c>
      <c r="C25" s="102" t="s">
        <v>47</v>
      </c>
      <c r="D25" s="103"/>
      <c r="E25" s="60"/>
      <c r="F25" s="60"/>
      <c r="G25" s="61"/>
      <c r="H25" s="60"/>
      <c r="I25" s="60"/>
      <c r="J25" s="60"/>
      <c r="K25" s="60"/>
      <c r="L25" s="87"/>
      <c r="M25" s="82"/>
    </row>
    <row r="26" spans="1:13" ht="15">
      <c r="A26" s="76" t="s">
        <v>48</v>
      </c>
      <c r="B26" s="77" t="s">
        <v>49</v>
      </c>
      <c r="C26" s="102" t="s">
        <v>50</v>
      </c>
      <c r="D26" s="103"/>
      <c r="E26" s="60"/>
      <c r="F26" s="60"/>
      <c r="G26" s="61"/>
      <c r="H26" s="60"/>
      <c r="I26" s="60"/>
      <c r="J26" s="60"/>
      <c r="K26" s="60"/>
      <c r="L26" s="87"/>
      <c r="M26" s="82"/>
    </row>
    <row r="27" spans="1:13" ht="25.5">
      <c r="A27" s="78" t="s">
        <v>51</v>
      </c>
      <c r="B27" s="79" t="s">
        <v>52</v>
      </c>
      <c r="C27" s="102" t="s">
        <v>53</v>
      </c>
      <c r="D27" s="103"/>
      <c r="E27" s="60"/>
      <c r="F27" s="80"/>
      <c r="G27" s="81"/>
      <c r="H27" s="80"/>
      <c r="I27" s="80"/>
      <c r="J27" s="80"/>
      <c r="K27" s="80"/>
      <c r="L27" s="80"/>
      <c r="M27" s="82"/>
    </row>
    <row r="28" spans="1:13" ht="30" customHeight="1">
      <c r="A28" s="104" t="s">
        <v>54</v>
      </c>
      <c r="B28" s="105"/>
      <c r="C28" s="105"/>
      <c r="D28" s="106"/>
      <c r="E28" s="80"/>
      <c r="F28" s="80"/>
      <c r="G28" s="81"/>
      <c r="H28" s="80"/>
      <c r="I28" s="80"/>
      <c r="J28" s="80"/>
      <c r="K28" s="80"/>
      <c r="L28" s="80"/>
      <c r="M28" s="80"/>
    </row>
  </sheetData>
  <sheetProtection/>
  <mergeCells count="27">
    <mergeCell ref="D11:D12"/>
    <mergeCell ref="E6:E8"/>
    <mergeCell ref="A2:M3"/>
    <mergeCell ref="A17:D18"/>
    <mergeCell ref="C24:D24"/>
    <mergeCell ref="C25:D25"/>
    <mergeCell ref="C26:D26"/>
    <mergeCell ref="C27:D27"/>
    <mergeCell ref="A28:D28"/>
    <mergeCell ref="A6:A8"/>
    <mergeCell ref="B6:B8"/>
    <mergeCell ref="C6:C8"/>
    <mergeCell ref="C11:C12"/>
    <mergeCell ref="D6:D8"/>
    <mergeCell ref="C15:M15"/>
    <mergeCell ref="C19:D19"/>
    <mergeCell ref="C20:D20"/>
    <mergeCell ref="C21:D21"/>
    <mergeCell ref="C22:D22"/>
    <mergeCell ref="C23:D23"/>
    <mergeCell ref="A1:M1"/>
    <mergeCell ref="A4:M4"/>
    <mergeCell ref="F6:M6"/>
    <mergeCell ref="F7:G7"/>
    <mergeCell ref="H7:I7"/>
    <mergeCell ref="J7:K7"/>
    <mergeCell ref="L7:M7"/>
  </mergeCells>
  <conditionalFormatting sqref="H10">
    <cfRule type="cellIs" priority="1" dxfId="0" operator="lessThan" stopIfTrue="1">
      <formula>-0.25</formula>
    </cfRule>
  </conditionalFormatting>
  <conditionalFormatting sqref="H12">
    <cfRule type="cellIs" priority="4" dxfId="0" operator="lessThan" stopIfTrue="1">
      <formula>-0.25</formula>
    </cfRule>
  </conditionalFormatting>
  <conditionalFormatting sqref="K13">
    <cfRule type="cellIs" priority="2" dxfId="0" operator="lessThan">
      <formula>-0.25</formula>
    </cfRule>
  </conditionalFormatting>
  <printOptions/>
  <pageMargins left="0.71" right="0.71" top="0.75" bottom="0.75" header="0.31" footer="0.31"/>
  <pageSetup fitToHeight="1" fitToWidth="1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2"/>
  <sheetViews>
    <sheetView zoomScale="70" zoomScaleNormal="70" zoomScaleSheetLayoutView="100" zoomScalePageLayoutView="0" workbookViewId="0" topLeftCell="C1">
      <selection activeCell="V15" sqref="V15"/>
    </sheetView>
  </sheetViews>
  <sheetFormatPr defaultColWidth="9.140625" defaultRowHeight="15"/>
  <cols>
    <col min="1" max="1" width="9.140625" style="3" bestFit="1" customWidth="1"/>
    <col min="2" max="2" width="57.57421875" style="3" customWidth="1"/>
    <col min="3" max="4" width="15.7109375" style="3" customWidth="1"/>
    <col min="5" max="5" width="15.8515625" style="3" customWidth="1"/>
    <col min="6" max="6" width="16.8515625" style="3" customWidth="1"/>
    <col min="7" max="7" width="16.28125" style="3" customWidth="1"/>
    <col min="8" max="8" width="13.57421875" style="3" customWidth="1"/>
    <col min="9" max="9" width="22.140625" style="3" customWidth="1"/>
    <col min="10" max="10" width="11.57421875" style="3" customWidth="1"/>
    <col min="11" max="11" width="15.140625" style="3" customWidth="1"/>
    <col min="12" max="12" width="14.7109375" style="3" customWidth="1"/>
    <col min="13" max="13" width="11.8515625" style="3" customWidth="1"/>
    <col min="14" max="14" width="18.8515625" style="3" customWidth="1"/>
    <col min="15" max="15" width="17.7109375" style="3" customWidth="1"/>
    <col min="16" max="16" width="17.00390625" style="3" customWidth="1"/>
    <col min="17" max="17" width="15.140625" style="3" customWidth="1"/>
    <col min="18" max="18" width="16.57421875" style="3" customWidth="1"/>
    <col min="19" max="19" width="30.7109375" style="3" customWidth="1"/>
    <col min="20" max="20" width="28.140625" style="3" customWidth="1"/>
    <col min="21" max="21" width="15.421875" style="3" customWidth="1"/>
    <col min="22" max="22" width="19.28125" style="3" customWidth="1"/>
    <col min="23" max="23" width="9.140625" style="3" bestFit="1" customWidth="1"/>
    <col min="24" max="25" width="10.421875" style="3" customWidth="1"/>
    <col min="26" max="26" width="11.00390625" style="3" customWidth="1"/>
    <col min="27" max="27" width="10.140625" style="3" customWidth="1"/>
    <col min="28" max="28" width="10.421875" style="3" customWidth="1"/>
    <col min="29" max="29" width="9.140625" style="3" bestFit="1" customWidth="1"/>
    <col min="30" max="16384" width="9.140625" style="3" customWidth="1"/>
  </cols>
  <sheetData>
    <row r="3" spans="1:22" ht="22.5">
      <c r="A3" s="122" t="s">
        <v>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22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20.25">
      <c r="A5" s="123" t="s">
        <v>56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22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20.25">
      <c r="A7" s="123" t="s">
        <v>57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9" spans="1:22" ht="23.25" customHeight="1">
      <c r="A9" s="140" t="s">
        <v>58</v>
      </c>
      <c r="B9" s="143" t="s">
        <v>59</v>
      </c>
      <c r="C9" s="124" t="s">
        <v>60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127" t="s">
        <v>61</v>
      </c>
      <c r="P9" s="128"/>
      <c r="Q9" s="128"/>
      <c r="R9" s="128"/>
      <c r="S9" s="129"/>
      <c r="T9" s="146" t="s">
        <v>62</v>
      </c>
      <c r="U9" s="146" t="s">
        <v>63</v>
      </c>
      <c r="V9" s="146" t="s">
        <v>64</v>
      </c>
    </row>
    <row r="10" spans="1:22" ht="60.75" customHeight="1">
      <c r="A10" s="141"/>
      <c r="B10" s="144"/>
      <c r="C10" s="130" t="s">
        <v>65</v>
      </c>
      <c r="D10" s="131"/>
      <c r="E10" s="131"/>
      <c r="F10" s="132"/>
      <c r="G10" s="130" t="s">
        <v>66</v>
      </c>
      <c r="H10" s="131"/>
      <c r="I10" s="131"/>
      <c r="J10" s="131"/>
      <c r="K10" s="131"/>
      <c r="L10" s="131"/>
      <c r="M10" s="131"/>
      <c r="N10" s="132"/>
      <c r="O10" s="133" t="s">
        <v>66</v>
      </c>
      <c r="P10" s="134"/>
      <c r="Q10" s="134"/>
      <c r="R10" s="134"/>
      <c r="S10" s="135"/>
      <c r="T10" s="147"/>
      <c r="U10" s="147"/>
      <c r="V10" s="147"/>
    </row>
    <row r="11" spans="1:22" s="28" customFormat="1" ht="27" customHeight="1">
      <c r="A11" s="141"/>
      <c r="B11" s="144"/>
      <c r="C11" s="31" t="s">
        <v>67</v>
      </c>
      <c r="D11" s="31" t="s">
        <v>68</v>
      </c>
      <c r="E11" s="31" t="s">
        <v>69</v>
      </c>
      <c r="F11" s="31" t="s">
        <v>70</v>
      </c>
      <c r="G11" s="31" t="s">
        <v>71</v>
      </c>
      <c r="H11" s="32" t="s">
        <v>72</v>
      </c>
      <c r="I11" s="31" t="s">
        <v>73</v>
      </c>
      <c r="J11" s="32" t="s">
        <v>74</v>
      </c>
      <c r="K11" s="31" t="s">
        <v>75</v>
      </c>
      <c r="L11" s="31" t="s">
        <v>76</v>
      </c>
      <c r="M11" s="32" t="s">
        <v>77</v>
      </c>
      <c r="N11" s="31" t="s">
        <v>78</v>
      </c>
      <c r="O11" s="31" t="s">
        <v>71</v>
      </c>
      <c r="P11" s="31" t="s">
        <v>72</v>
      </c>
      <c r="Q11" s="31" t="s">
        <v>73</v>
      </c>
      <c r="R11" s="31" t="s">
        <v>74</v>
      </c>
      <c r="S11" s="31" t="s">
        <v>75</v>
      </c>
      <c r="T11" s="147"/>
      <c r="U11" s="147"/>
      <c r="V11" s="147"/>
    </row>
    <row r="12" spans="1:22" s="28" customFormat="1" ht="129" customHeight="1">
      <c r="A12" s="141"/>
      <c r="B12" s="144"/>
      <c r="C12" s="19" t="s">
        <v>79</v>
      </c>
      <c r="D12" s="19" t="s">
        <v>80</v>
      </c>
      <c r="E12" s="19" t="s">
        <v>81</v>
      </c>
      <c r="F12" s="19" t="s">
        <v>82</v>
      </c>
      <c r="G12" s="19" t="s">
        <v>83</v>
      </c>
      <c r="H12" s="22" t="s">
        <v>84</v>
      </c>
      <c r="I12" s="19" t="s">
        <v>85</v>
      </c>
      <c r="J12" s="22" t="s">
        <v>86</v>
      </c>
      <c r="K12" s="19" t="s">
        <v>87</v>
      </c>
      <c r="L12" s="19" t="s">
        <v>88</v>
      </c>
      <c r="M12" s="22" t="s">
        <v>89</v>
      </c>
      <c r="N12" s="19" t="s">
        <v>90</v>
      </c>
      <c r="O12" s="19" t="s">
        <v>91</v>
      </c>
      <c r="P12" s="19" t="s">
        <v>92</v>
      </c>
      <c r="Q12" s="19" t="s">
        <v>93</v>
      </c>
      <c r="R12" s="19" t="s">
        <v>94</v>
      </c>
      <c r="S12" s="19" t="s">
        <v>95</v>
      </c>
      <c r="T12" s="148"/>
      <c r="U12" s="148"/>
      <c r="V12" s="148"/>
    </row>
    <row r="13" spans="1:22" s="28" customFormat="1" ht="24.75" customHeight="1">
      <c r="A13" s="142"/>
      <c r="B13" s="145"/>
      <c r="C13" s="20" t="s">
        <v>96</v>
      </c>
      <c r="D13" s="20" t="s">
        <v>97</v>
      </c>
      <c r="E13" s="20" t="s">
        <v>97</v>
      </c>
      <c r="F13" s="20" t="s">
        <v>96</v>
      </c>
      <c r="G13" s="20" t="s">
        <v>97</v>
      </c>
      <c r="H13" s="20" t="s">
        <v>96</v>
      </c>
      <c r="I13" s="20" t="s">
        <v>97</v>
      </c>
      <c r="J13" s="20" t="s">
        <v>97</v>
      </c>
      <c r="K13" s="20" t="s">
        <v>96</v>
      </c>
      <c r="L13" s="20" t="s">
        <v>96</v>
      </c>
      <c r="M13" s="20" t="s">
        <v>97</v>
      </c>
      <c r="N13" s="20" t="s">
        <v>97</v>
      </c>
      <c r="O13" s="20" t="s">
        <v>96</v>
      </c>
      <c r="P13" s="20" t="s">
        <v>96</v>
      </c>
      <c r="Q13" s="20" t="s">
        <v>96</v>
      </c>
      <c r="R13" s="20" t="s">
        <v>96</v>
      </c>
      <c r="S13" s="20" t="s">
        <v>97</v>
      </c>
      <c r="T13" s="20" t="s">
        <v>97</v>
      </c>
      <c r="U13" s="20" t="s">
        <v>97</v>
      </c>
      <c r="V13" s="20" t="s">
        <v>97</v>
      </c>
    </row>
    <row r="14" spans="1:22" s="29" customFormat="1" ht="1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33">
        <v>15</v>
      </c>
      <c r="P14" s="33">
        <v>16</v>
      </c>
      <c r="Q14" s="33">
        <v>17</v>
      </c>
      <c r="R14" s="33">
        <v>18</v>
      </c>
      <c r="S14" s="33">
        <v>19</v>
      </c>
      <c r="T14" s="33">
        <v>20</v>
      </c>
      <c r="U14" s="33">
        <v>21</v>
      </c>
      <c r="V14" s="33">
        <v>22</v>
      </c>
    </row>
    <row r="15" spans="1:22" ht="111">
      <c r="A15" s="6">
        <v>1</v>
      </c>
      <c r="B15" s="34" t="s">
        <v>98</v>
      </c>
      <c r="C15" s="24">
        <v>1</v>
      </c>
      <c r="D15" s="24">
        <v>1</v>
      </c>
      <c r="E15" s="24">
        <v>1</v>
      </c>
      <c r="F15" s="24">
        <v>0.876058816405589</v>
      </c>
      <c r="G15" s="21">
        <v>1</v>
      </c>
      <c r="H15" s="21">
        <v>0.919144779498998</v>
      </c>
      <c r="I15" s="24">
        <v>0</v>
      </c>
      <c r="J15" s="21">
        <v>0</v>
      </c>
      <c r="K15" s="21">
        <v>0.00637430036516602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37">
        <v>79.5459902666366</v>
      </c>
      <c r="U15" s="38">
        <v>100</v>
      </c>
      <c r="V15" s="39">
        <f>ABS((T15-U15)/U15)</f>
        <v>0.20454009733363407</v>
      </c>
    </row>
    <row r="16" spans="1:22" ht="48">
      <c r="A16" s="6">
        <v>2</v>
      </c>
      <c r="B16" s="34" t="s">
        <v>99</v>
      </c>
      <c r="C16" s="24">
        <v>0.981714511884771</v>
      </c>
      <c r="D16" s="24">
        <v>1</v>
      </c>
      <c r="E16" s="24">
        <v>1</v>
      </c>
      <c r="F16" s="24">
        <v>0.925250463083129</v>
      </c>
      <c r="G16" s="21">
        <v>0.999890086414815</v>
      </c>
      <c r="H16" s="21">
        <v>0</v>
      </c>
      <c r="I16" s="24">
        <v>0.46116466362523</v>
      </c>
      <c r="J16" s="21">
        <v>0</v>
      </c>
      <c r="K16" s="21">
        <v>0</v>
      </c>
      <c r="L16" s="21">
        <v>1</v>
      </c>
      <c r="M16" s="21">
        <v>1</v>
      </c>
      <c r="N16" s="21">
        <v>0.852760736196319</v>
      </c>
      <c r="O16" s="21">
        <v>1</v>
      </c>
      <c r="P16" s="21">
        <v>1</v>
      </c>
      <c r="Q16" s="21">
        <v>1</v>
      </c>
      <c r="R16" s="21">
        <v>1</v>
      </c>
      <c r="S16" s="21">
        <v>1</v>
      </c>
      <c r="T16" s="37">
        <v>75.7499949934456</v>
      </c>
      <c r="U16" s="38">
        <v>100</v>
      </c>
      <c r="V16" s="39">
        <f>ABS((T16-U16)/U16)</f>
        <v>0.24250005006554404</v>
      </c>
    </row>
    <row r="17" spans="1:22" ht="63.75">
      <c r="A17" s="6">
        <v>3</v>
      </c>
      <c r="B17" s="34" t="s">
        <v>100</v>
      </c>
      <c r="C17" s="24">
        <v>1</v>
      </c>
      <c r="D17" s="24">
        <v>1</v>
      </c>
      <c r="E17" s="24">
        <v>1</v>
      </c>
      <c r="F17" s="24">
        <v>0.913953021504534</v>
      </c>
      <c r="G17" s="21">
        <v>0.410566322023062</v>
      </c>
      <c r="H17" s="21">
        <v>0.987560459371222</v>
      </c>
      <c r="I17" s="24">
        <v>0</v>
      </c>
      <c r="J17" s="21">
        <v>0</v>
      </c>
      <c r="K17" s="21">
        <v>0</v>
      </c>
      <c r="L17" s="21">
        <v>1</v>
      </c>
      <c r="M17" s="21">
        <v>1</v>
      </c>
      <c r="N17" s="21">
        <v>0.85546875</v>
      </c>
      <c r="O17" s="21">
        <v>0</v>
      </c>
      <c r="P17" s="21">
        <v>1</v>
      </c>
      <c r="Q17" s="21">
        <v>0</v>
      </c>
      <c r="R17" s="21">
        <v>1</v>
      </c>
      <c r="S17" s="21">
        <v>1</v>
      </c>
      <c r="T17" s="37">
        <v>75.7190835323139</v>
      </c>
      <c r="U17" s="38">
        <v>100</v>
      </c>
      <c r="V17" s="39">
        <f>ABS((T17-U17)/U17)</f>
        <v>0.24280916467686098</v>
      </c>
    </row>
    <row r="18" spans="1:22" ht="18.75">
      <c r="A18" s="6">
        <v>4</v>
      </c>
      <c r="B18" s="136" t="s">
        <v>101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8"/>
      <c r="T18" s="37">
        <f>(T15+T16+T17)/3</f>
        <v>77.0050229307987</v>
      </c>
      <c r="U18" s="38">
        <v>100</v>
      </c>
      <c r="V18" s="39">
        <f>ABS((T18-U18)/U18)</f>
        <v>0.22994977069201297</v>
      </c>
    </row>
    <row r="19" spans="1:20" ht="1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ht="15">
      <c r="B20" s="35"/>
    </row>
    <row r="21" spans="2:20" ht="1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9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3.5" customHeight="1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26"/>
      <c r="S23" s="26"/>
      <c r="T23" s="36"/>
    </row>
    <row r="24" spans="18:19" ht="15">
      <c r="R24" s="26"/>
      <c r="S24" s="26"/>
    </row>
    <row r="25" spans="3:19" ht="1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3:19" ht="1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3:19" ht="1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8:19" ht="15">
      <c r="R28" s="26"/>
      <c r="S28" s="26"/>
    </row>
    <row r="29" spans="18:19" ht="15">
      <c r="R29" s="26"/>
      <c r="S29" s="26"/>
    </row>
    <row r="30" spans="18:19" ht="15">
      <c r="R30" s="26"/>
      <c r="S30" s="26"/>
    </row>
    <row r="31" spans="18:19" ht="15">
      <c r="R31" s="26"/>
      <c r="S31" s="26"/>
    </row>
    <row r="32" spans="18:19" ht="15">
      <c r="R32" s="26"/>
      <c r="S32" s="26"/>
    </row>
  </sheetData>
  <sheetProtection/>
  <mergeCells count="15">
    <mergeCell ref="B18:S18"/>
    <mergeCell ref="A19:T19"/>
    <mergeCell ref="A9:A13"/>
    <mergeCell ref="B9:B13"/>
    <mergeCell ref="T9:T12"/>
    <mergeCell ref="U9:U12"/>
    <mergeCell ref="A3:V3"/>
    <mergeCell ref="A5:V5"/>
    <mergeCell ref="A7:V7"/>
    <mergeCell ref="C9:N9"/>
    <mergeCell ref="O9:S9"/>
    <mergeCell ref="C10:F10"/>
    <mergeCell ref="G10:N10"/>
    <mergeCell ref="O10:S10"/>
    <mergeCell ref="V9:V12"/>
  </mergeCells>
  <printOptions/>
  <pageMargins left="0.7" right="0.7" top="0.75" bottom="0.75" header="0.3" footer="0.3"/>
  <pageSetup fitToHeight="0" fitToWidth="1" orientation="landscape" paperSize="8" scale="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"/>
  <sheetViews>
    <sheetView zoomScaleSheetLayoutView="100" zoomScalePageLayoutView="0" workbookViewId="0" topLeftCell="A1">
      <selection activeCell="J9" sqref="J9"/>
    </sheetView>
  </sheetViews>
  <sheetFormatPr defaultColWidth="9.00390625" defaultRowHeight="15"/>
  <cols>
    <col min="1" max="1" width="9.00390625" style="0" customWidth="1"/>
    <col min="2" max="2" width="44.421875" style="2" customWidth="1"/>
    <col min="3" max="3" width="18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16.00390625" style="0" customWidth="1"/>
    <col min="8" max="8" width="19.140625" style="0" customWidth="1"/>
    <col min="9" max="9" width="23.140625" style="0" customWidth="1"/>
    <col min="10" max="10" width="21.28125" style="0" customWidth="1"/>
  </cols>
  <sheetData>
    <row r="3" spans="1:10" ht="20.25">
      <c r="A3" s="149" t="s">
        <v>11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7" ht="15">
      <c r="A4" s="3"/>
      <c r="B4" s="4"/>
      <c r="C4" s="3"/>
      <c r="D4" s="3"/>
      <c r="E4" s="3"/>
      <c r="F4" s="3"/>
      <c r="G4" s="3"/>
    </row>
    <row r="5" spans="1:10" ht="21" customHeight="1">
      <c r="A5" s="151" t="s">
        <v>58</v>
      </c>
      <c r="B5" s="152" t="s">
        <v>59</v>
      </c>
      <c r="C5" s="18">
        <v>1</v>
      </c>
      <c r="D5" s="18">
        <v>2</v>
      </c>
      <c r="E5" s="18">
        <v>3</v>
      </c>
      <c r="F5" s="27">
        <v>4</v>
      </c>
      <c r="G5" s="27">
        <v>5</v>
      </c>
      <c r="H5" s="153" t="s">
        <v>102</v>
      </c>
      <c r="I5" s="146" t="s">
        <v>103</v>
      </c>
      <c r="J5" s="146" t="s">
        <v>104</v>
      </c>
    </row>
    <row r="6" spans="1:10" ht="114" customHeight="1">
      <c r="A6" s="151"/>
      <c r="B6" s="152"/>
      <c r="C6" s="19" t="s">
        <v>105</v>
      </c>
      <c r="D6" s="19" t="s">
        <v>106</v>
      </c>
      <c r="E6" s="19" t="s">
        <v>107</v>
      </c>
      <c r="F6" s="22" t="s">
        <v>108</v>
      </c>
      <c r="G6" s="22" t="s">
        <v>109</v>
      </c>
      <c r="H6" s="154"/>
      <c r="I6" s="148"/>
      <c r="J6" s="148"/>
    </row>
    <row r="7" spans="1:10" ht="15">
      <c r="A7" s="151"/>
      <c r="B7" s="152"/>
      <c r="C7" s="17" t="s">
        <v>96</v>
      </c>
      <c r="D7" s="20" t="s">
        <v>97</v>
      </c>
      <c r="E7" s="17" t="s">
        <v>96</v>
      </c>
      <c r="F7" s="20" t="s">
        <v>97</v>
      </c>
      <c r="G7" s="20" t="s">
        <v>97</v>
      </c>
      <c r="H7" s="20" t="s">
        <v>97</v>
      </c>
      <c r="I7" s="20" t="s">
        <v>97</v>
      </c>
      <c r="J7" s="20" t="s">
        <v>97</v>
      </c>
    </row>
    <row r="8" spans="1:10" s="1" customFormat="1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145.5" customHeight="1">
      <c r="A9" s="6">
        <v>1</v>
      </c>
      <c r="B9" s="8" t="s">
        <v>98</v>
      </c>
      <c r="C9" s="24">
        <v>1</v>
      </c>
      <c r="D9" s="24">
        <v>0.705890572838989</v>
      </c>
      <c r="E9" s="24">
        <v>0</v>
      </c>
      <c r="F9" s="24">
        <v>1</v>
      </c>
      <c r="G9" s="24">
        <v>0.261600321506486</v>
      </c>
      <c r="H9" s="25">
        <v>63.26771414275</v>
      </c>
      <c r="I9" s="12">
        <v>100</v>
      </c>
      <c r="J9" s="11">
        <f>(I9-H9)/I9</f>
        <v>0.36732285857249997</v>
      </c>
    </row>
    <row r="10" spans="1:10" ht="63">
      <c r="A10" s="6">
        <v>2</v>
      </c>
      <c r="B10" s="8" t="s">
        <v>99</v>
      </c>
      <c r="C10" s="24">
        <v>1</v>
      </c>
      <c r="D10" s="24">
        <v>0.734053349315568</v>
      </c>
      <c r="E10" s="24">
        <v>0</v>
      </c>
      <c r="F10" s="24">
        <v>0.818181818181818</v>
      </c>
      <c r="G10" s="24">
        <v>0</v>
      </c>
      <c r="H10" s="25">
        <v>60.9976361525993</v>
      </c>
      <c r="I10" s="12">
        <v>100</v>
      </c>
      <c r="J10" s="11">
        <f>(I10-H10)/I10</f>
        <v>0.390023638474007</v>
      </c>
    </row>
    <row r="11" spans="1:10" ht="78.75">
      <c r="A11" s="6">
        <v>3</v>
      </c>
      <c r="B11" s="8" t="s">
        <v>100</v>
      </c>
      <c r="C11" s="24">
        <v>1</v>
      </c>
      <c r="D11" s="24">
        <v>0.526674663535977</v>
      </c>
      <c r="E11" s="24">
        <v>0</v>
      </c>
      <c r="F11" s="24">
        <v>1</v>
      </c>
      <c r="G11" s="24">
        <v>0.705328657683862</v>
      </c>
      <c r="H11" s="25">
        <v>63.219598326242</v>
      </c>
      <c r="I11" s="12">
        <v>100</v>
      </c>
      <c r="J11" s="11">
        <f>(I11-H11)/I11</f>
        <v>0.36780401673758</v>
      </c>
    </row>
    <row r="12" spans="1:10" ht="18.75">
      <c r="A12" s="6">
        <v>4</v>
      </c>
      <c r="B12" s="150" t="s">
        <v>101</v>
      </c>
      <c r="C12" s="150"/>
      <c r="D12" s="150"/>
      <c r="E12" s="150"/>
      <c r="F12" s="150"/>
      <c r="G12" s="150"/>
      <c r="H12" s="25">
        <f>(H9+H10+H11)/3</f>
        <v>62.49498287386376</v>
      </c>
      <c r="I12" s="12">
        <v>100</v>
      </c>
      <c r="J12" s="11">
        <f>(I12-H12)/I12</f>
        <v>0.37505017126136236</v>
      </c>
    </row>
    <row r="15" spans="3:5" ht="15">
      <c r="C15" s="26"/>
      <c r="D15" s="26"/>
      <c r="E15" s="26"/>
    </row>
    <row r="16" spans="3:5" ht="15">
      <c r="C16" s="26"/>
      <c r="D16" s="26"/>
      <c r="E16" s="26"/>
    </row>
    <row r="17" spans="3:5" ht="15">
      <c r="C17" s="26"/>
      <c r="D17" s="26"/>
      <c r="E17" s="26"/>
    </row>
  </sheetData>
  <sheetProtection/>
  <mergeCells count="7">
    <mergeCell ref="A3:J3"/>
    <mergeCell ref="B12:G12"/>
    <mergeCell ref="A5:A7"/>
    <mergeCell ref="B5:B7"/>
    <mergeCell ref="H5:H6"/>
    <mergeCell ref="I5:I6"/>
    <mergeCell ref="J5:J6"/>
  </mergeCells>
  <printOptions/>
  <pageMargins left="0.7" right="0.7" top="0.75" bottom="0.75" header="0.3" footer="0.3"/>
  <pageSetup fitToHeight="0" fitToWidth="1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6"/>
  <sheetViews>
    <sheetView tabSelected="1" zoomScaleSheetLayoutView="100" zoomScalePageLayoutView="0" workbookViewId="0" topLeftCell="A4">
      <selection activeCell="F7" sqref="F7"/>
    </sheetView>
  </sheetViews>
  <sheetFormatPr defaultColWidth="9.00390625" defaultRowHeight="15"/>
  <cols>
    <col min="1" max="1" width="9.00390625" style="0" customWidth="1"/>
    <col min="2" max="2" width="44.421875" style="2" customWidth="1"/>
    <col min="3" max="3" width="18.00390625" style="0" customWidth="1"/>
    <col min="4" max="4" width="19.28125" style="0" customWidth="1"/>
    <col min="5" max="5" width="16.28125" style="0" customWidth="1"/>
    <col min="6" max="6" width="20.140625" style="0" customWidth="1"/>
    <col min="7" max="7" width="16.00390625" style="0" customWidth="1"/>
    <col min="8" max="8" width="19.140625" style="0" customWidth="1"/>
    <col min="9" max="9" width="15.421875" style="0" customWidth="1"/>
    <col min="10" max="10" width="21.00390625" style="0" customWidth="1"/>
  </cols>
  <sheetData>
    <row r="3" spans="1:10" ht="20.25">
      <c r="A3" s="149" t="s">
        <v>12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7" ht="15">
      <c r="A4" s="3"/>
      <c r="B4" s="4"/>
      <c r="C4" s="3"/>
      <c r="D4" s="3"/>
      <c r="E4" s="3"/>
      <c r="F4" s="3"/>
      <c r="G4" s="3"/>
    </row>
    <row r="5" spans="1:10" ht="15" customHeight="1">
      <c r="A5" s="151" t="s">
        <v>58</v>
      </c>
      <c r="B5" s="152" t="s">
        <v>59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146" t="s">
        <v>110</v>
      </c>
      <c r="I5" s="146" t="s">
        <v>111</v>
      </c>
      <c r="J5" s="146" t="s">
        <v>112</v>
      </c>
    </row>
    <row r="6" spans="1:10" ht="135.75" customHeight="1">
      <c r="A6" s="151"/>
      <c r="B6" s="152"/>
      <c r="C6" s="19" t="s">
        <v>113</v>
      </c>
      <c r="D6" s="19" t="s">
        <v>129</v>
      </c>
      <c r="E6" s="19" t="s">
        <v>130</v>
      </c>
      <c r="F6" s="22" t="s">
        <v>131</v>
      </c>
      <c r="G6" s="22" t="s">
        <v>114</v>
      </c>
      <c r="H6" s="148"/>
      <c r="I6" s="148"/>
      <c r="J6" s="148"/>
    </row>
    <row r="7" spans="1:10" ht="15">
      <c r="A7" s="151"/>
      <c r="B7" s="152"/>
      <c r="C7" s="17" t="s">
        <v>96</v>
      </c>
      <c r="D7" s="20" t="s">
        <v>97</v>
      </c>
      <c r="E7" s="17" t="s">
        <v>96</v>
      </c>
      <c r="F7" s="20" t="s">
        <v>97</v>
      </c>
      <c r="G7" s="17" t="s">
        <v>96</v>
      </c>
      <c r="H7" s="20" t="s">
        <v>97</v>
      </c>
      <c r="I7" s="20" t="s">
        <v>97</v>
      </c>
      <c r="J7" s="20" t="s">
        <v>97</v>
      </c>
    </row>
    <row r="8" spans="1:10" s="1" customFormat="1" ht="15.75">
      <c r="A8" s="6">
        <v>1</v>
      </c>
      <c r="B8" s="23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41.75">
      <c r="A9" s="6">
        <v>1</v>
      </c>
      <c r="B9" s="8" t="s">
        <v>98</v>
      </c>
      <c r="C9" s="24">
        <v>0.888888888888889</v>
      </c>
      <c r="D9" s="24">
        <v>1</v>
      </c>
      <c r="E9" s="24">
        <v>1</v>
      </c>
      <c r="F9" s="24">
        <v>1</v>
      </c>
      <c r="G9" s="24">
        <v>1</v>
      </c>
      <c r="H9" s="25">
        <v>96.6666666666667</v>
      </c>
      <c r="I9" s="12">
        <v>100</v>
      </c>
      <c r="J9" s="11">
        <f>(I9-H9)/I9</f>
        <v>0.033333333333333</v>
      </c>
    </row>
    <row r="10" spans="1:10" ht="63">
      <c r="A10" s="6">
        <v>2</v>
      </c>
      <c r="B10" s="8" t="s">
        <v>99</v>
      </c>
      <c r="C10" s="24">
        <v>0.725925925925926</v>
      </c>
      <c r="D10" s="24">
        <v>1</v>
      </c>
      <c r="E10" s="24">
        <v>1</v>
      </c>
      <c r="F10" s="24">
        <v>1</v>
      </c>
      <c r="G10" s="24">
        <v>1</v>
      </c>
      <c r="H10" s="9">
        <v>91.7777777777778</v>
      </c>
      <c r="I10" s="12">
        <v>100</v>
      </c>
      <c r="J10" s="11">
        <f>(I10-H10)/I10</f>
        <v>0.082222222222222</v>
      </c>
    </row>
    <row r="11" spans="1:10" ht="78.75">
      <c r="A11" s="6">
        <v>3</v>
      </c>
      <c r="B11" s="8" t="s">
        <v>100</v>
      </c>
      <c r="C11" s="24">
        <v>0.944444444444444</v>
      </c>
      <c r="D11" s="24">
        <v>1</v>
      </c>
      <c r="E11" s="24">
        <v>1</v>
      </c>
      <c r="F11" s="24">
        <v>1</v>
      </c>
      <c r="G11" s="24">
        <v>1</v>
      </c>
      <c r="H11" s="9">
        <v>98.3333333333333</v>
      </c>
      <c r="I11" s="12">
        <v>100</v>
      </c>
      <c r="J11" s="11">
        <f>(I11-H11)/I11</f>
        <v>0.016666666666667</v>
      </c>
    </row>
    <row r="12" spans="1:10" ht="18.75">
      <c r="A12" s="6">
        <v>4</v>
      </c>
      <c r="B12" s="155" t="s">
        <v>101</v>
      </c>
      <c r="C12" s="156"/>
      <c r="D12" s="156"/>
      <c r="E12" s="156"/>
      <c r="F12" s="156"/>
      <c r="G12" s="157"/>
      <c r="H12" s="9">
        <f>(H9+H10+H11)/3</f>
        <v>95.59259259259261</v>
      </c>
      <c r="I12" s="12">
        <v>100</v>
      </c>
      <c r="J12" s="11">
        <f>(I12-H12)/I12</f>
        <v>0.044074074074073905</v>
      </c>
    </row>
    <row r="14" spans="3:5" ht="15">
      <c r="C14" s="26"/>
      <c r="D14" s="26"/>
      <c r="E14" s="26"/>
    </row>
    <row r="15" spans="3:5" ht="15">
      <c r="C15" s="26"/>
      <c r="D15" s="26"/>
      <c r="E15" s="26"/>
    </row>
    <row r="16" spans="3:5" ht="15">
      <c r="C16" s="26"/>
      <c r="D16" s="26"/>
      <c r="E16" s="26"/>
    </row>
  </sheetData>
  <sheetProtection/>
  <mergeCells count="7">
    <mergeCell ref="A3:J3"/>
    <mergeCell ref="B12:G12"/>
    <mergeCell ref="A5:A7"/>
    <mergeCell ref="B5:B7"/>
    <mergeCell ref="H5:H6"/>
    <mergeCell ref="I5:I6"/>
    <mergeCell ref="J5:J6"/>
  </mergeCells>
  <printOptions/>
  <pageMargins left="0.71" right="0.71" top="0.75" bottom="0.75" header="0.31" footer="0.31"/>
  <pageSetup fitToHeight="1" fitToWidth="1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SheetLayoutView="100" zoomScalePageLayoutView="0" workbookViewId="0" topLeftCell="A1">
      <selection activeCell="B2" sqref="B2"/>
    </sheetView>
  </sheetViews>
  <sheetFormatPr defaultColWidth="9.00390625" defaultRowHeight="15"/>
  <cols>
    <col min="1" max="1" width="9.00390625" style="0" customWidth="1"/>
    <col min="2" max="2" width="44.421875" style="2" customWidth="1"/>
    <col min="3" max="3" width="18.00390625" style="0" customWidth="1"/>
    <col min="4" max="4" width="18.140625" style="0" customWidth="1"/>
    <col min="5" max="5" width="23.00390625" style="0" customWidth="1"/>
    <col min="6" max="6" width="19.140625" style="0" customWidth="1"/>
    <col min="7" max="7" width="24.140625" style="0" customWidth="1"/>
    <col min="8" max="8" width="25.8515625" style="0" customWidth="1"/>
  </cols>
  <sheetData>
    <row r="3" spans="1:8" ht="20.25">
      <c r="A3" s="149" t="s">
        <v>13</v>
      </c>
      <c r="B3" s="149"/>
      <c r="C3" s="149"/>
      <c r="D3" s="149"/>
      <c r="E3" s="149"/>
      <c r="F3" s="149"/>
      <c r="G3" s="149"/>
      <c r="H3" s="149"/>
    </row>
    <row r="4" spans="1:5" ht="15">
      <c r="A4" s="3"/>
      <c r="B4" s="4"/>
      <c r="C4" s="3"/>
      <c r="D4" s="3"/>
      <c r="E4" s="3"/>
    </row>
    <row r="5" spans="1:8" ht="18.75" customHeight="1">
      <c r="A5" s="151" t="s">
        <v>58</v>
      </c>
      <c r="B5" s="152" t="s">
        <v>59</v>
      </c>
      <c r="C5" s="18">
        <v>1</v>
      </c>
      <c r="D5" s="18">
        <v>2</v>
      </c>
      <c r="E5" s="18">
        <v>3</v>
      </c>
      <c r="F5" s="146" t="s">
        <v>115</v>
      </c>
      <c r="G5" s="146" t="s">
        <v>116</v>
      </c>
      <c r="H5" s="146" t="s">
        <v>117</v>
      </c>
    </row>
    <row r="6" spans="1:8" ht="63.75">
      <c r="A6" s="151"/>
      <c r="B6" s="152"/>
      <c r="C6" s="19" t="s">
        <v>118</v>
      </c>
      <c r="D6" s="19" t="s">
        <v>119</v>
      </c>
      <c r="E6" s="19" t="s">
        <v>120</v>
      </c>
      <c r="F6" s="148"/>
      <c r="G6" s="148"/>
      <c r="H6" s="148"/>
    </row>
    <row r="7" spans="1:8" ht="15">
      <c r="A7" s="151"/>
      <c r="B7" s="152"/>
      <c r="C7" s="17" t="s">
        <v>96</v>
      </c>
      <c r="D7" s="20" t="s">
        <v>97</v>
      </c>
      <c r="E7" s="17" t="s">
        <v>96</v>
      </c>
      <c r="F7" s="20" t="s">
        <v>97</v>
      </c>
      <c r="G7" s="20" t="s">
        <v>97</v>
      </c>
      <c r="H7" s="20" t="s">
        <v>97</v>
      </c>
    </row>
    <row r="8" spans="1:8" s="1" customFormat="1" ht="15">
      <c r="A8" s="6">
        <v>1</v>
      </c>
      <c r="B8" s="6">
        <v>2</v>
      </c>
      <c r="C8" s="7">
        <v>3</v>
      </c>
      <c r="D8" s="6">
        <v>4</v>
      </c>
      <c r="E8" s="7">
        <v>5</v>
      </c>
      <c r="F8" s="6">
        <v>6</v>
      </c>
      <c r="G8" s="7">
        <v>7</v>
      </c>
      <c r="H8" s="6">
        <v>8</v>
      </c>
    </row>
    <row r="9" spans="1:8" ht="141.75">
      <c r="A9" s="6">
        <v>1</v>
      </c>
      <c r="B9" s="8" t="s">
        <v>98</v>
      </c>
      <c r="C9" s="21">
        <v>1</v>
      </c>
      <c r="D9" s="21">
        <v>1</v>
      </c>
      <c r="E9" s="21">
        <v>1</v>
      </c>
      <c r="F9" s="9">
        <v>100</v>
      </c>
      <c r="G9" s="12">
        <v>100</v>
      </c>
      <c r="H9" s="11">
        <f>(G9-F9)/G9</f>
        <v>0</v>
      </c>
    </row>
    <row r="10" spans="1:8" ht="63">
      <c r="A10" s="6">
        <v>2</v>
      </c>
      <c r="B10" s="8" t="s">
        <v>99</v>
      </c>
      <c r="C10" s="21">
        <v>1</v>
      </c>
      <c r="D10" s="21">
        <v>1</v>
      </c>
      <c r="E10" s="21">
        <v>1</v>
      </c>
      <c r="F10" s="9">
        <v>100</v>
      </c>
      <c r="G10" s="12">
        <v>100</v>
      </c>
      <c r="H10" s="11">
        <f>(G10-F10)/G10</f>
        <v>0</v>
      </c>
    </row>
    <row r="11" spans="1:8" ht="78.75">
      <c r="A11" s="6">
        <v>3</v>
      </c>
      <c r="B11" s="8" t="s">
        <v>100</v>
      </c>
      <c r="C11" s="21">
        <v>1</v>
      </c>
      <c r="D11" s="21">
        <v>0</v>
      </c>
      <c r="E11" s="21">
        <v>1</v>
      </c>
      <c r="F11" s="9">
        <v>80</v>
      </c>
      <c r="G11" s="12">
        <v>100</v>
      </c>
      <c r="H11" s="11">
        <f>(G11-F11)/G11</f>
        <v>0.2</v>
      </c>
    </row>
    <row r="12" spans="1:8" ht="18.75">
      <c r="A12" s="6">
        <v>4</v>
      </c>
      <c r="B12" s="155" t="s">
        <v>101</v>
      </c>
      <c r="C12" s="156"/>
      <c r="D12" s="156"/>
      <c r="E12" s="156"/>
      <c r="F12" s="9">
        <f>(F9+F10+F11)/3</f>
        <v>93.33333333333333</v>
      </c>
      <c r="G12" s="12">
        <v>100</v>
      </c>
      <c r="H12" s="11">
        <f>(G12-F12)/G12</f>
        <v>0.06666666666666671</v>
      </c>
    </row>
  </sheetData>
  <sheetProtection/>
  <mergeCells count="7">
    <mergeCell ref="A3:H3"/>
    <mergeCell ref="B12:E12"/>
    <mergeCell ref="A5:A7"/>
    <mergeCell ref="B5:B7"/>
    <mergeCell ref="F5:F6"/>
    <mergeCell ref="G5:G6"/>
    <mergeCell ref="H5:H6"/>
  </mergeCells>
  <printOptions/>
  <pageMargins left="0.71" right="0.71" top="0.75" bottom="0.75" header="0.31" footer="0.31"/>
  <pageSetup fitToHeight="1" fitToWidth="1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8"/>
  <sheetViews>
    <sheetView zoomScale="85" zoomScaleNormal="85" zoomScaleSheetLayoutView="100" zoomScalePageLayoutView="0" workbookViewId="0" topLeftCell="A1">
      <selection activeCell="E8" sqref="E8"/>
    </sheetView>
  </sheetViews>
  <sheetFormatPr defaultColWidth="9.00390625" defaultRowHeight="15"/>
  <cols>
    <col min="1" max="1" width="9.00390625" style="0" customWidth="1"/>
    <col min="2" max="2" width="44.421875" style="2" customWidth="1"/>
    <col min="3" max="4" width="18.00390625" style="0" customWidth="1"/>
    <col min="5" max="5" width="37.421875" style="0" customWidth="1"/>
    <col min="6" max="6" width="25.7109375" style="0" customWidth="1"/>
  </cols>
  <sheetData>
    <row r="3" spans="1:5" ht="73.5" customHeight="1">
      <c r="A3" s="158" t="s">
        <v>121</v>
      </c>
      <c r="B3" s="158"/>
      <c r="C3" s="158"/>
      <c r="D3" s="158"/>
      <c r="E3" s="158"/>
    </row>
    <row r="4" spans="1:5" ht="21.75" customHeight="1">
      <c r="A4" s="159" t="s">
        <v>56</v>
      </c>
      <c r="B4" s="158"/>
      <c r="C4" s="158"/>
      <c r="D4" s="158"/>
      <c r="E4" s="158"/>
    </row>
    <row r="5" spans="1:4" ht="15">
      <c r="A5" s="3"/>
      <c r="B5" s="4"/>
      <c r="C5" s="3"/>
      <c r="D5" s="3"/>
    </row>
    <row r="6" spans="1:6" ht="94.5">
      <c r="A6" s="5" t="s">
        <v>58</v>
      </c>
      <c r="B6" s="5" t="s">
        <v>59</v>
      </c>
      <c r="C6" s="5" t="s">
        <v>122</v>
      </c>
      <c r="D6" s="5" t="s">
        <v>123</v>
      </c>
      <c r="E6" s="5" t="s">
        <v>124</v>
      </c>
      <c r="F6" s="5" t="s">
        <v>125</v>
      </c>
    </row>
    <row r="7" spans="1:6" s="1" customFormat="1" ht="15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</row>
    <row r="8" spans="1:6" ht="145.5" customHeight="1">
      <c r="A8" s="6">
        <v>1</v>
      </c>
      <c r="B8" s="8" t="s">
        <v>98</v>
      </c>
      <c r="C8" s="9">
        <v>80.132043682813</v>
      </c>
      <c r="D8" s="10">
        <v>80</v>
      </c>
      <c r="E8" s="11">
        <f>(C8-D8)/D8</f>
        <v>0.00165054603516257</v>
      </c>
      <c r="F8" s="12">
        <f>(C8-C11)</f>
        <v>2.1296877964825427</v>
      </c>
    </row>
    <row r="9" spans="1:6" ht="63">
      <c r="A9" s="6">
        <v>2</v>
      </c>
      <c r="B9" s="8" t="s">
        <v>99</v>
      </c>
      <c r="C9" s="9">
        <v>76.9548443987136</v>
      </c>
      <c r="D9" s="10">
        <v>80</v>
      </c>
      <c r="E9" s="11">
        <f>(C9-D9)/D9</f>
        <v>-0.03806444501607995</v>
      </c>
      <c r="F9" s="12">
        <f>(C9-C11)</f>
        <v>-1.047511487616859</v>
      </c>
    </row>
    <row r="10" spans="1:6" ht="78.75">
      <c r="A10" s="6">
        <v>3</v>
      </c>
      <c r="B10" s="8" t="s">
        <v>100</v>
      </c>
      <c r="C10" s="9">
        <v>76.9201795774648</v>
      </c>
      <c r="D10" s="10">
        <v>80</v>
      </c>
      <c r="E10" s="11">
        <f>(C10-D10)/D10</f>
        <v>-0.03849775528169008</v>
      </c>
      <c r="F10" s="12">
        <f>(C10-C11)</f>
        <v>-1.0821763088656695</v>
      </c>
    </row>
    <row r="11" spans="1:6" ht="18.75">
      <c r="A11" s="13">
        <v>4</v>
      </c>
      <c r="B11" s="14" t="s">
        <v>101</v>
      </c>
      <c r="C11" s="9">
        <f>SUM(C8:C10)/3</f>
        <v>78.00235588633046</v>
      </c>
      <c r="D11" s="10">
        <v>80</v>
      </c>
      <c r="E11" s="11">
        <f>(C11-D11)/D11</f>
        <v>-0.024970551420869215</v>
      </c>
      <c r="F11" s="15"/>
    </row>
    <row r="14" ht="15">
      <c r="B14" s="2" t="s">
        <v>126</v>
      </c>
    </row>
    <row r="15" ht="15.75">
      <c r="B15" s="16" t="s">
        <v>127</v>
      </c>
    </row>
    <row r="16" ht="15"/>
    <row r="17" spans="2:5" ht="15">
      <c r="B17" s="160" t="s">
        <v>128</v>
      </c>
      <c r="C17" s="160"/>
      <c r="D17" s="160"/>
      <c r="E17" s="160"/>
    </row>
    <row r="18" spans="2:5" ht="54.75" customHeight="1">
      <c r="B18" s="160"/>
      <c r="C18" s="160"/>
      <c r="D18" s="160"/>
      <c r="E18" s="160"/>
    </row>
  </sheetData>
  <sheetProtection/>
  <mergeCells count="3">
    <mergeCell ref="A3:E3"/>
    <mergeCell ref="A4:E4"/>
    <mergeCell ref="B17:E18"/>
  </mergeCells>
  <printOptions/>
  <pageMargins left="0.71" right="0.71" top="0.75" bottom="0.75" header="0.31" footer="0.31"/>
  <pageSetup fitToHeight="1" fitToWidth="1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Голубев Артем Петрович</cp:lastModifiedBy>
  <dcterms:created xsi:type="dcterms:W3CDTF">2006-09-16T00:00:00Z</dcterms:created>
  <dcterms:modified xsi:type="dcterms:W3CDTF">2020-05-06T13:41:45Z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