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229\Documents\"/>
    </mc:Choice>
  </mc:AlternateContent>
  <bookViews>
    <workbookView xWindow="0" yWindow="780" windowWidth="28800" windowHeight="10965" tabRatio="862" firstSheet="3" activeTab="3"/>
  </bookViews>
  <sheets>
    <sheet name="Таблица 4" sheetId="5" state="hidden" r:id="rId1"/>
    <sheet name="Таблица 4а" sheetId="12" state="hidden" r:id="rId2"/>
    <sheet name="таблица 13" sheetId="13" state="hidden" r:id="rId3"/>
    <sheet name="Мониторинг 1 квартал" sheetId="18" r:id="rId4"/>
  </sheets>
  <definedNames>
    <definedName name="_xlnm._FilterDatabase" localSheetId="3" hidden="1">'Мониторинг 1 квартал'!$A$4:$S$242</definedName>
    <definedName name="_xlnm._FilterDatabase" localSheetId="2" hidden="1">'таблица 13'!$A$5:$R$77</definedName>
    <definedName name="_xlnm._FilterDatabase" localSheetId="0" hidden="1">'Таблица 4'!$A$14:$AD$118</definedName>
    <definedName name="_xlnm._FilterDatabase" localSheetId="1" hidden="1">'Таблица 4а'!$A$6:$P$28</definedName>
    <definedName name="_xlnm.Print_Titles" localSheetId="0">'Таблица 4'!$3:$6</definedName>
    <definedName name="_xlnm.Print_Titles" localSheetId="1">'Таблица 4а'!$3:$6</definedName>
    <definedName name="_xlnm.Print_Area" localSheetId="3">'Мониторинг 1 квартал'!$A$1:$O$242</definedName>
    <definedName name="_xlnm.Print_Area" localSheetId="0">'Таблица 4'!$A$1:$W$118</definedName>
    <definedName name="_xlnm.Print_Area" localSheetId="1">'Таблица 4а'!$A$1:$O$28</definedName>
  </definedNames>
  <calcPr calcId="162913"/>
  <customWorkbookViews>
    <customWorkbookView name="СЕРОВА ИРИНА ВАЛЕРЬЕВНА - Личное представление" guid="{CA328A34-E6B0-45C7-A9CD-00E004D12563}" mergeInterval="0" personalView="1" maximized="1" windowWidth="1916" windowHeight="755" tabRatio="155" activeSheetId="1"/>
    <customWorkbookView name="РАЗЫГРАЕВА МАРИЯ ГЕОРГИЕВНА - Личное представление" guid="{F9F13CA3-B709-4388-9020-DAFBA94D28C3}" mergeInterval="0" personalView="1" maximized="1" windowWidth="1916" windowHeight="815" tabRatio="155" activeSheetId="1" showComments="commIndAndComment"/>
    <customWorkbookView name="ПОДЪЯПОЛЬСКАЯ АННА ВАЛЕРЬЕВНА - Личное представление" guid="{5B7E931B-4FFE-4635-8E7F-8F8E90BA15C3}" mergeInterval="0" personalView="1" maximized="1" windowWidth="1916" windowHeight="855" tabRatio="155" activeSheetId="1"/>
    <customWorkbookView name="МИТЮКОВ ТИМУР САЙФУЛЛОВИЧ - Личное представление" guid="{86E211E1-2DB1-4D47-856B-AE0190E137F0}" mergeInterval="0" personalView="1" maximized="1" windowWidth="1916" windowHeight="775" activeSheetId="1"/>
    <customWorkbookView name="ХУЗИНА АЛЬФИЯ ФЛЮРОВНА - Личное представление" guid="{867C1A35-DF0F-4A17-B0D2-8A2EE6EDDCDD}" mergeInterval="0" personalView="1" maximized="1" windowWidth="1916" windowHeight="915" tabRatio="155" activeSheetId="1"/>
    <customWorkbookView name="ИЛЬИНА АЛЬБИНА ВЕНЕГДИТОВНА - Личное представление" guid="{6EAF31B3-F9A9-4684-B914-D9A2CA6A9CB0}" mergeInterval="0" personalView="1" maximized="1" windowWidth="1916" windowHeight="935" tabRatio="155" activeSheetId="1"/>
    <customWorkbookView name="КОРЕНЬКОВ ИВАН АЛЕКСАНДРОВИЧ - Личное представление" guid="{6F5585DF-DCBD-419F-A3AF-3DF74F5648DC}" mergeInterval="0" personalView="1" maximized="1" windowWidth="1916" windowHeight="855" tabRatio="155" activeSheetId="1"/>
    <customWorkbookView name="ЛАГОШИН СЕРГЕЙ ДМИТРИЕВИЧ - Личное представление" guid="{E6259786-9103-4D62-9224-F64B314A47A8}" mergeInterval="0" personalView="1" maximized="1" xWindow="-8" yWindow="-8" windowWidth="1936" windowHeight="1056" tabRatio="155" activeSheetId="1"/>
    <customWorkbookView name="КАРПОВ АЛЕКСЕЙ СЕРГЕЕВИЧ - Личное представление" guid="{E281556E-B087-4F43-A22D-CF44856D18AD}" mergeInterval="0" personalView="1" maximized="1" xWindow="-8" yWindow="-8" windowWidth="1936" windowHeight="1056" tabRatio="155" activeSheetId="1" showComments="commIndAndComment"/>
  </customWorkbookViews>
</workbook>
</file>

<file path=xl/calcChain.xml><?xml version="1.0" encoding="utf-8"?>
<calcChain xmlns="http://schemas.openxmlformats.org/spreadsheetml/2006/main">
  <c r="M6" i="18" l="1"/>
  <c r="N6" i="18"/>
  <c r="N5" i="18"/>
  <c r="M5" i="18"/>
  <c r="O5" i="18"/>
  <c r="M175" i="18"/>
  <c r="N175" i="18"/>
  <c r="O184" i="18" l="1"/>
  <c r="N168" i="18"/>
  <c r="M168" i="18"/>
  <c r="N164" i="18"/>
  <c r="N162" i="18" s="1"/>
  <c r="M164" i="18"/>
  <c r="M162" i="18" s="1"/>
  <c r="N48" i="18" l="1"/>
  <c r="N14" i="18" s="1"/>
  <c r="M48" i="18"/>
  <c r="O27" i="12" l="1"/>
  <c r="N27" i="12"/>
  <c r="M27" i="12"/>
  <c r="L27" i="12"/>
  <c r="K27" i="12"/>
  <c r="J27" i="12"/>
  <c r="I27" i="12"/>
  <c r="H27" i="12"/>
  <c r="G27" i="12"/>
  <c r="F27" i="12"/>
  <c r="E27" i="12"/>
  <c r="O25" i="12"/>
  <c r="N25" i="12"/>
  <c r="M25" i="12"/>
  <c r="L25" i="12"/>
  <c r="K25" i="12"/>
  <c r="J25" i="12"/>
  <c r="I25" i="12"/>
  <c r="H25" i="12"/>
  <c r="G25" i="12"/>
  <c r="F25" i="12"/>
  <c r="E25" i="12"/>
  <c r="O22" i="12"/>
  <c r="N22" i="12"/>
  <c r="M22" i="12"/>
  <c r="L22" i="12"/>
  <c r="K22" i="12"/>
  <c r="J22" i="12"/>
  <c r="I22" i="12"/>
  <c r="H22" i="12"/>
  <c r="G22" i="12"/>
  <c r="F22" i="12"/>
  <c r="E22" i="12"/>
  <c r="O21" i="12"/>
  <c r="N21" i="12"/>
  <c r="M21" i="12"/>
  <c r="M19" i="12" s="1"/>
  <c r="L21" i="12"/>
  <c r="K21" i="12"/>
  <c r="J21" i="12"/>
  <c r="I21" i="12"/>
  <c r="I19" i="12" s="1"/>
  <c r="H21" i="12"/>
  <c r="G21" i="12"/>
  <c r="F21" i="12"/>
  <c r="E21" i="12"/>
  <c r="E19" i="12" s="1"/>
  <c r="O20" i="12"/>
  <c r="N20" i="12"/>
  <c r="N19" i="12" s="1"/>
  <c r="M20" i="12"/>
  <c r="L20" i="12"/>
  <c r="L19" i="12" s="1"/>
  <c r="K20" i="12"/>
  <c r="J20" i="12"/>
  <c r="J19" i="12" s="1"/>
  <c r="I20" i="12"/>
  <c r="H20" i="12"/>
  <c r="H19" i="12" s="1"/>
  <c r="G20" i="12"/>
  <c r="F20" i="12"/>
  <c r="F19" i="12" s="1"/>
  <c r="E20" i="12"/>
  <c r="O19" i="12"/>
  <c r="K19" i="12"/>
  <c r="G19" i="12"/>
  <c r="O15" i="12"/>
  <c r="N15" i="12"/>
  <c r="N10" i="12" s="1"/>
  <c r="M15" i="12"/>
  <c r="L15" i="12"/>
  <c r="L10" i="12" s="1"/>
  <c r="K15" i="12"/>
  <c r="J15" i="12"/>
  <c r="J10" i="12" s="1"/>
  <c r="I15" i="12"/>
  <c r="H15" i="12"/>
  <c r="H10" i="12" s="1"/>
  <c r="G15" i="12"/>
  <c r="F15" i="12"/>
  <c r="F10" i="12" s="1"/>
  <c r="E15" i="12"/>
  <c r="O11" i="12"/>
  <c r="N11" i="12"/>
  <c r="M11" i="12"/>
  <c r="L11" i="12"/>
  <c r="K11" i="12"/>
  <c r="J11" i="12"/>
  <c r="I11" i="12"/>
  <c r="H11" i="12"/>
  <c r="G11" i="12"/>
  <c r="F11" i="12"/>
  <c r="E11" i="12"/>
  <c r="O10" i="12"/>
  <c r="M10" i="12"/>
  <c r="M8" i="12" s="1"/>
  <c r="K10" i="12"/>
  <c r="I10" i="12"/>
  <c r="I8" i="12" s="1"/>
  <c r="G10" i="12"/>
  <c r="E10" i="12"/>
  <c r="E8" i="12" s="1"/>
  <c r="O9" i="12"/>
  <c r="N9" i="12"/>
  <c r="L9" i="12"/>
  <c r="K9" i="12"/>
  <c r="J9" i="12"/>
  <c r="H9" i="12"/>
  <c r="G9" i="12"/>
  <c r="F9" i="12"/>
  <c r="O8" i="12"/>
  <c r="K8" i="12"/>
  <c r="G8" i="12"/>
  <c r="O7" i="12"/>
  <c r="K7" i="12"/>
  <c r="G7" i="12"/>
  <c r="P5" i="12"/>
  <c r="N130" i="5"/>
  <c r="W115" i="5"/>
  <c r="X115" i="5" s="1"/>
  <c r="V115" i="5"/>
  <c r="U115" i="5"/>
  <c r="T115" i="5"/>
  <c r="S115" i="5"/>
  <c r="R115" i="5"/>
  <c r="Q115" i="5"/>
  <c r="P115" i="5"/>
  <c r="O115" i="5"/>
  <c r="N115" i="5"/>
  <c r="M115" i="5"/>
  <c r="L115" i="5"/>
  <c r="W110" i="5"/>
  <c r="V110" i="5"/>
  <c r="U110" i="5"/>
  <c r="T110" i="5"/>
  <c r="S110" i="5"/>
  <c r="R110" i="5"/>
  <c r="Q110" i="5"/>
  <c r="P110" i="5"/>
  <c r="O110" i="5"/>
  <c r="N110" i="5"/>
  <c r="M110" i="5"/>
  <c r="L110" i="5"/>
  <c r="W109" i="5"/>
  <c r="V109" i="5"/>
  <c r="U109" i="5"/>
  <c r="U9" i="5" s="1"/>
  <c r="T109" i="5"/>
  <c r="S109" i="5"/>
  <c r="R109" i="5"/>
  <c r="Q109" i="5"/>
  <c r="Q108" i="5" s="1"/>
  <c r="P109" i="5"/>
  <c r="O109" i="5"/>
  <c r="N109" i="5"/>
  <c r="M109" i="5"/>
  <c r="M108" i="5" s="1"/>
  <c r="L109" i="5"/>
  <c r="W108" i="5"/>
  <c r="X108" i="5" s="1"/>
  <c r="V108" i="5"/>
  <c r="U108" i="5"/>
  <c r="T108" i="5"/>
  <c r="S108" i="5"/>
  <c r="R108" i="5"/>
  <c r="P108" i="5"/>
  <c r="O108" i="5"/>
  <c r="N108" i="5"/>
  <c r="L108" i="5"/>
  <c r="W101" i="5"/>
  <c r="W8" i="5" s="1"/>
  <c r="V101" i="5"/>
  <c r="U101" i="5"/>
  <c r="T101" i="5"/>
  <c r="S101" i="5"/>
  <c r="S8" i="5" s="1"/>
  <c r="S7" i="5" s="1"/>
  <c r="R101" i="5"/>
  <c r="Q101" i="5"/>
  <c r="P101" i="5"/>
  <c r="O101" i="5"/>
  <c r="O8" i="5" s="1"/>
  <c r="O7" i="5" s="1"/>
  <c r="N101" i="5"/>
  <c r="M101" i="5"/>
  <c r="L101" i="5"/>
  <c r="T98" i="5"/>
  <c r="R98" i="5"/>
  <c r="Q98" i="5"/>
  <c r="O98" i="5"/>
  <c r="N98" i="5"/>
  <c r="M98" i="5"/>
  <c r="L98" i="5"/>
  <c r="Q94" i="5"/>
  <c r="Q93" i="5" s="1"/>
  <c r="P94" i="5"/>
  <c r="P93" i="5" s="1"/>
  <c r="O94" i="5"/>
  <c r="N94" i="5"/>
  <c r="T93" i="5"/>
  <c r="R93" i="5"/>
  <c r="O93" i="5"/>
  <c r="N93" i="5"/>
  <c r="M93" i="5"/>
  <c r="L93" i="5"/>
  <c r="W92" i="5"/>
  <c r="V92" i="5"/>
  <c r="U92" i="5"/>
  <c r="T92" i="5"/>
  <c r="S92" i="5"/>
  <c r="R92" i="5"/>
  <c r="Q92" i="5"/>
  <c r="P92" i="5"/>
  <c r="O92" i="5"/>
  <c r="N92" i="5"/>
  <c r="M92" i="5"/>
  <c r="L92" i="5"/>
  <c r="W91" i="5"/>
  <c r="V91" i="5"/>
  <c r="V90" i="5" s="1"/>
  <c r="U91" i="5"/>
  <c r="T91" i="5"/>
  <c r="S91" i="5"/>
  <c r="R91" i="5"/>
  <c r="R90" i="5" s="1"/>
  <c r="O91" i="5"/>
  <c r="N91" i="5"/>
  <c r="N90" i="5" s="1"/>
  <c r="M91" i="5"/>
  <c r="L91" i="5"/>
  <c r="W90" i="5"/>
  <c r="U90" i="5"/>
  <c r="T90" i="5"/>
  <c r="S90" i="5"/>
  <c r="O90" i="5"/>
  <c r="M90" i="5"/>
  <c r="L90" i="5"/>
  <c r="W86" i="5"/>
  <c r="V86" i="5"/>
  <c r="U86" i="5"/>
  <c r="T86" i="5"/>
  <c r="X86" i="5" s="1"/>
  <c r="S86" i="5"/>
  <c r="R86" i="5"/>
  <c r="Q86" i="5"/>
  <c r="P86" i="5"/>
  <c r="O86" i="5"/>
  <c r="N86" i="5"/>
  <c r="M86" i="5"/>
  <c r="L86" i="5"/>
  <c r="W75" i="5"/>
  <c r="X75" i="5" s="1"/>
  <c r="V75" i="5"/>
  <c r="U75" i="5"/>
  <c r="T75" i="5"/>
  <c r="S75" i="5"/>
  <c r="R75" i="5"/>
  <c r="Q75" i="5"/>
  <c r="P75" i="5"/>
  <c r="O75" i="5"/>
  <c r="N75" i="5"/>
  <c r="M75" i="5"/>
  <c r="L75" i="5"/>
  <c r="W62" i="5"/>
  <c r="X62" i="5" s="1"/>
  <c r="V62" i="5"/>
  <c r="U62" i="5"/>
  <c r="T62" i="5"/>
  <c r="S62" i="5"/>
  <c r="R62" i="5"/>
  <c r="Q62" i="5"/>
  <c r="P62" i="5"/>
  <c r="O62" i="5"/>
  <c r="N62" i="5"/>
  <c r="M62" i="5"/>
  <c r="L62" i="5"/>
  <c r="W56" i="5"/>
  <c r="V56" i="5"/>
  <c r="U56" i="5"/>
  <c r="T56" i="5"/>
  <c r="S56" i="5"/>
  <c r="R56" i="5"/>
  <c r="Q56" i="5"/>
  <c r="P56" i="5"/>
  <c r="O56" i="5"/>
  <c r="N56" i="5"/>
  <c r="M56" i="5"/>
  <c r="L56" i="5"/>
  <c r="W55" i="5"/>
  <c r="V55" i="5"/>
  <c r="U55" i="5"/>
  <c r="T55" i="5"/>
  <c r="S55" i="5"/>
  <c r="R55" i="5"/>
  <c r="R53" i="5" s="1"/>
  <c r="Q55" i="5"/>
  <c r="P55" i="5"/>
  <c r="O55" i="5"/>
  <c r="N55" i="5"/>
  <c r="N53" i="5" s="1"/>
  <c r="M55" i="5"/>
  <c r="L55" i="5"/>
  <c r="W54" i="5"/>
  <c r="V54" i="5"/>
  <c r="U54" i="5"/>
  <c r="T54" i="5"/>
  <c r="S54" i="5"/>
  <c r="R54" i="5"/>
  <c r="Q54" i="5"/>
  <c r="P54" i="5"/>
  <c r="O54" i="5"/>
  <c r="N54" i="5"/>
  <c r="M54" i="5"/>
  <c r="L54" i="5"/>
  <c r="W53" i="5"/>
  <c r="V53" i="5"/>
  <c r="U53" i="5"/>
  <c r="T53" i="5"/>
  <c r="S53" i="5"/>
  <c r="Q53" i="5"/>
  <c r="P53" i="5"/>
  <c r="O53" i="5"/>
  <c r="M53" i="5"/>
  <c r="L53" i="5"/>
  <c r="W47" i="5"/>
  <c r="V47" i="5"/>
  <c r="U47" i="5"/>
  <c r="T47" i="5"/>
  <c r="R47" i="5"/>
  <c r="Q47" i="5"/>
  <c r="P47" i="5"/>
  <c r="O47" i="5"/>
  <c r="N47" i="5"/>
  <c r="M47" i="5"/>
  <c r="L47" i="5"/>
  <c r="W44" i="5"/>
  <c r="V44" i="5"/>
  <c r="U44" i="5"/>
  <c r="T44" i="5"/>
  <c r="R44" i="5"/>
  <c r="Q44" i="5"/>
  <c r="P44" i="5"/>
  <c r="O44" i="5"/>
  <c r="N44" i="5"/>
  <c r="M44" i="5"/>
  <c r="L44" i="5"/>
  <c r="W40" i="5"/>
  <c r="V40" i="5"/>
  <c r="U40" i="5"/>
  <c r="U13" i="5" s="1"/>
  <c r="T40" i="5"/>
  <c r="S40" i="5"/>
  <c r="R40" i="5"/>
  <c r="Q40" i="5"/>
  <c r="Q13" i="5" s="1"/>
  <c r="P40" i="5"/>
  <c r="O40" i="5"/>
  <c r="N40" i="5"/>
  <c r="M40" i="5"/>
  <c r="M13" i="5" s="1"/>
  <c r="L40" i="5"/>
  <c r="W39" i="5"/>
  <c r="V39" i="5"/>
  <c r="U39" i="5"/>
  <c r="U12" i="5" s="1"/>
  <c r="T39" i="5"/>
  <c r="S39" i="5"/>
  <c r="R39" i="5"/>
  <c r="Q39" i="5"/>
  <c r="Q12" i="5" s="1"/>
  <c r="P39" i="5"/>
  <c r="O39" i="5"/>
  <c r="N39" i="5"/>
  <c r="M39" i="5"/>
  <c r="M12" i="5" s="1"/>
  <c r="L39" i="5"/>
  <c r="W38" i="5"/>
  <c r="V38" i="5"/>
  <c r="U38" i="5"/>
  <c r="T38" i="5"/>
  <c r="S38" i="5"/>
  <c r="R38" i="5"/>
  <c r="Q38" i="5"/>
  <c r="P38" i="5"/>
  <c r="O38" i="5"/>
  <c r="N38" i="5"/>
  <c r="M38" i="5"/>
  <c r="L38" i="5"/>
  <c r="V37" i="5"/>
  <c r="U37" i="5"/>
  <c r="U11" i="5" s="1"/>
  <c r="T37" i="5"/>
  <c r="T11" i="5" s="1"/>
  <c r="S37" i="5"/>
  <c r="R37" i="5"/>
  <c r="Q37" i="5"/>
  <c r="Q11" i="5" s="1"/>
  <c r="P37" i="5"/>
  <c r="P11" i="5" s="1"/>
  <c r="O37" i="5"/>
  <c r="N37" i="5"/>
  <c r="M37" i="5"/>
  <c r="M11" i="5" s="1"/>
  <c r="L37" i="5"/>
  <c r="L11" i="5" s="1"/>
  <c r="W36" i="5"/>
  <c r="V36" i="5"/>
  <c r="U36" i="5"/>
  <c r="T36" i="5"/>
  <c r="T35" i="5" s="1"/>
  <c r="T7" i="5" s="1"/>
  <c r="S36" i="5"/>
  <c r="R36" i="5"/>
  <c r="Q36" i="5"/>
  <c r="P36" i="5"/>
  <c r="P35" i="5" s="1"/>
  <c r="O36" i="5"/>
  <c r="N36" i="5"/>
  <c r="M36" i="5"/>
  <c r="L36" i="5"/>
  <c r="L35" i="5" s="1"/>
  <c r="W35" i="5"/>
  <c r="V35" i="5"/>
  <c r="U35" i="5"/>
  <c r="S35" i="5"/>
  <c r="R35" i="5"/>
  <c r="Q35" i="5"/>
  <c r="O35" i="5"/>
  <c r="N35" i="5"/>
  <c r="M35" i="5"/>
  <c r="W31" i="5"/>
  <c r="V31" i="5"/>
  <c r="U31" i="5"/>
  <c r="U7" i="5" s="1"/>
  <c r="T31" i="5"/>
  <c r="S31" i="5"/>
  <c r="R31" i="5"/>
  <c r="Q31" i="5"/>
  <c r="P31" i="5"/>
  <c r="O31" i="5"/>
  <c r="N31" i="5"/>
  <c r="M31" i="5"/>
  <c r="L31" i="5"/>
  <c r="W23" i="5"/>
  <c r="V23" i="5"/>
  <c r="U23" i="5"/>
  <c r="U10" i="5" s="1"/>
  <c r="T23" i="5"/>
  <c r="S23" i="5"/>
  <c r="R23" i="5"/>
  <c r="Q23" i="5"/>
  <c r="Q10" i="5" s="1"/>
  <c r="P23" i="5"/>
  <c r="O23" i="5"/>
  <c r="N23" i="5"/>
  <c r="M23" i="5"/>
  <c r="M10" i="5" s="1"/>
  <c r="L23" i="5"/>
  <c r="W22" i="5"/>
  <c r="V22" i="5"/>
  <c r="U22" i="5"/>
  <c r="U8" i="5" s="1"/>
  <c r="T22" i="5"/>
  <c r="S22" i="5"/>
  <c r="R22" i="5"/>
  <c r="Q22" i="5"/>
  <c r="Q21" i="5" s="1"/>
  <c r="P22" i="5"/>
  <c r="O22" i="5"/>
  <c r="N22" i="5"/>
  <c r="M22" i="5"/>
  <c r="M21" i="5" s="1"/>
  <c r="L22" i="5"/>
  <c r="W21" i="5"/>
  <c r="X21" i="5" s="1"/>
  <c r="V21" i="5"/>
  <c r="U21" i="5"/>
  <c r="T21" i="5"/>
  <c r="S21" i="5"/>
  <c r="R21" i="5"/>
  <c r="P21" i="5"/>
  <c r="O21" i="5"/>
  <c r="N21" i="5"/>
  <c r="L21" i="5"/>
  <c r="W14" i="5"/>
  <c r="V14" i="5"/>
  <c r="V7" i="5" s="1"/>
  <c r="U14" i="5"/>
  <c r="T14" i="5"/>
  <c r="S14" i="5"/>
  <c r="R14" i="5"/>
  <c r="Q14" i="5"/>
  <c r="P14" i="5"/>
  <c r="O14" i="5"/>
  <c r="N14" i="5"/>
  <c r="M14" i="5"/>
  <c r="L14" i="5"/>
  <c r="W13" i="5"/>
  <c r="V13" i="5"/>
  <c r="T13" i="5"/>
  <c r="S13" i="5"/>
  <c r="R13" i="5"/>
  <c r="P13" i="5"/>
  <c r="O13" i="5"/>
  <c r="N13" i="5"/>
  <c r="L13" i="5"/>
  <c r="W12" i="5"/>
  <c r="V12" i="5"/>
  <c r="T12" i="5"/>
  <c r="S12" i="5"/>
  <c r="R12" i="5"/>
  <c r="P12" i="5"/>
  <c r="O12" i="5"/>
  <c r="N12" i="5"/>
  <c r="L12" i="5"/>
  <c r="W11" i="5"/>
  <c r="V11" i="5"/>
  <c r="S11" i="5"/>
  <c r="R11" i="5"/>
  <c r="O11" i="5"/>
  <c r="N11" i="5"/>
  <c r="W10" i="5"/>
  <c r="V10" i="5"/>
  <c r="T10" i="5"/>
  <c r="S10" i="5"/>
  <c r="R10" i="5"/>
  <c r="P10" i="5"/>
  <c r="O10" i="5"/>
  <c r="N10" i="5"/>
  <c r="L10" i="5"/>
  <c r="W9" i="5"/>
  <c r="V9" i="5"/>
  <c r="T9" i="5"/>
  <c r="S9" i="5"/>
  <c r="R9" i="5"/>
  <c r="P9" i="5"/>
  <c r="O9" i="5"/>
  <c r="N9" i="5"/>
  <c r="L9" i="5"/>
  <c r="V8" i="5"/>
  <c r="R8" i="5"/>
  <c r="R7" i="5" s="1"/>
  <c r="N8" i="5"/>
  <c r="N7" i="5" s="1"/>
  <c r="W7" i="5"/>
  <c r="F8" i="12" l="1"/>
  <c r="F7" i="12"/>
  <c r="J8" i="12"/>
  <c r="J7" i="12"/>
  <c r="N8" i="12"/>
  <c r="N7" i="12"/>
  <c r="X53" i="5"/>
  <c r="X90" i="5"/>
  <c r="X35" i="5"/>
  <c r="H8" i="12"/>
  <c r="H7" i="12"/>
  <c r="L8" i="12"/>
  <c r="L7" i="12"/>
  <c r="P10" i="12"/>
  <c r="X101" i="5"/>
  <c r="E9" i="12"/>
  <c r="I9" i="12"/>
  <c r="M9" i="12"/>
  <c r="T8" i="5"/>
  <c r="P91" i="5"/>
  <c r="P90" i="5" s="1"/>
  <c r="E7" i="12"/>
  <c r="I7" i="12"/>
  <c r="M7" i="12"/>
  <c r="P7" i="12" s="1"/>
  <c r="L8" i="5"/>
  <c r="L7" i="5" s="1"/>
  <c r="P8" i="5"/>
  <c r="P7" i="5" s="1"/>
  <c r="X7" i="5" s="1"/>
  <c r="M8" i="5"/>
  <c r="M7" i="5" s="1"/>
  <c r="M9" i="5"/>
  <c r="Q9" i="5"/>
  <c r="Q91" i="5"/>
  <c r="Q90" i="5" s="1"/>
  <c r="Q8" i="5" l="1"/>
  <c r="Q7" i="5" s="1"/>
</calcChain>
</file>

<file path=xl/sharedStrings.xml><?xml version="1.0" encoding="utf-8"?>
<sst xmlns="http://schemas.openxmlformats.org/spreadsheetml/2006/main" count="3160" uniqueCount="879">
  <si>
    <t>№
п/п</t>
  </si>
  <si>
    <t>Х</t>
  </si>
  <si>
    <t>Минфин России</t>
  </si>
  <si>
    <t>1.2.</t>
  </si>
  <si>
    <t>1.4.</t>
  </si>
  <si>
    <t>1.4.1.</t>
  </si>
  <si>
    <t>2</t>
  </si>
  <si>
    <t>2.1.</t>
  </si>
  <si>
    <t>2.2.</t>
  </si>
  <si>
    <t>2.3.</t>
  </si>
  <si>
    <t>2.4.</t>
  </si>
  <si>
    <t>2.5.</t>
  </si>
  <si>
    <t>2.6.</t>
  </si>
  <si>
    <t>2.3.5.</t>
  </si>
  <si>
    <t>2.3.7.</t>
  </si>
  <si>
    <t>2.6.1.</t>
  </si>
  <si>
    <t>5</t>
  </si>
  <si>
    <t>6</t>
  </si>
  <si>
    <t>7</t>
  </si>
  <si>
    <t>8</t>
  </si>
  <si>
    <t>10</t>
  </si>
  <si>
    <t>11</t>
  </si>
  <si>
    <t>5.1.</t>
  </si>
  <si>
    <t>5.2.</t>
  </si>
  <si>
    <t>ФНС России</t>
  </si>
  <si>
    <t>6.1.</t>
  </si>
  <si>
    <t>6.1.2.</t>
  </si>
  <si>
    <t>7.2.</t>
  </si>
  <si>
    <t>7.4.</t>
  </si>
  <si>
    <t>10.2.</t>
  </si>
  <si>
    <t>10.2.1.</t>
  </si>
  <si>
    <t>10.2.2.</t>
  </si>
  <si>
    <t>5.2.2.</t>
  </si>
  <si>
    <t>6.1.4.</t>
  </si>
  <si>
    <t>2.6.2.</t>
  </si>
  <si>
    <t>Обеспечение реализации соглашений Российской Федерации с правительствами иностранных государств-заемщиками</t>
  </si>
  <si>
    <t>X</t>
  </si>
  <si>
    <t>х</t>
  </si>
  <si>
    <t>Наименование подпрограммы, 
основного мероприятия, контрольного события программы</t>
  </si>
  <si>
    <t>2018 год</t>
  </si>
  <si>
    <t>2019 год</t>
  </si>
  <si>
    <t>12</t>
  </si>
  <si>
    <t>12.1</t>
  </si>
  <si>
    <t>12.3</t>
  </si>
  <si>
    <t>5.2.3.</t>
  </si>
  <si>
    <t>7.7.</t>
  </si>
  <si>
    <t>7.7.3.</t>
  </si>
  <si>
    <t>7.9.</t>
  </si>
  <si>
    <t>7.9.1.</t>
  </si>
  <si>
    <t>10.3</t>
  </si>
  <si>
    <t>2017 год</t>
  </si>
  <si>
    <t>092 ХХХХ 39 1 ХХ ХХХХХ ХХХ</t>
  </si>
  <si>
    <t>11.3</t>
  </si>
  <si>
    <t>Росалкогольрегулирование</t>
  </si>
  <si>
    <t>11.4</t>
  </si>
  <si>
    <t>ХХХ ХХХХ 39 Х ХХ XXXXX ХХХ</t>
  </si>
  <si>
    <t>092 01 06 07 00 01 0000 540</t>
  </si>
  <si>
    <t>092 01 01 00 00 01 0000 810</t>
  </si>
  <si>
    <t>092 02 01 00 00 01 0000 820</t>
  </si>
  <si>
    <t>092 02 02 00 00 01 0000 820</t>
  </si>
  <si>
    <t>092 01 06 04 01 01 0000 810</t>
  </si>
  <si>
    <t>092 02 04 01 00 01 0000 820</t>
  </si>
  <si>
    <t>092 02 04 02 00 01 0000 540</t>
  </si>
  <si>
    <t>100 01 06 06 00 01 0001 810</t>
  </si>
  <si>
    <t>092 01 06 06 00 01 0001 810</t>
  </si>
  <si>
    <t>7.2.2.</t>
  </si>
  <si>
    <t>1.1.</t>
  </si>
  <si>
    <t>Казначейство России</t>
  </si>
  <si>
    <t>092 01 06 02 00 01 0000 310</t>
  </si>
  <si>
    <t>ХХХ ХХ ХХ ХХ ХХ ХХ ХХХХ ХХХ</t>
  </si>
  <si>
    <t>10.3.1</t>
  </si>
  <si>
    <t xml:space="preserve"> Казначейство России</t>
  </si>
  <si>
    <t>Создание площадки сертификации бриллиантов по международным стандартам</t>
  </si>
  <si>
    <t>Основное мероприятие 2.3. Формирование и исполнение федерального бюджета</t>
  </si>
  <si>
    <t>Основное мероприятие 2.6. Обеспечение защиты интересов Российской Федерации в судебных разбирательствах на территории Российской Федерации</t>
  </si>
  <si>
    <t>Основное мероприятие 5.2. Совершенствование налогового администрирования</t>
  </si>
  <si>
    <t>Основное мероприятие 7.2. Регулирование банковской деятельности</t>
  </si>
  <si>
    <t>Основное мероприятие 7.9. Осуществление государственного контроля (надзора) за деятельностью саморегулируемых организаций аудиторов</t>
  </si>
  <si>
    <t>Основное мероприятие 10.2. Организация формирования Государственного фонда драгоценных металлов и драгоценных камней Российской Федерации</t>
  </si>
  <si>
    <r>
      <t>Статус</t>
    </r>
    <r>
      <rPr>
        <b/>
        <vertAlign val="superscript"/>
        <sz val="10"/>
        <color theme="1"/>
        <rFont val="Times New Roman"/>
        <family val="1"/>
        <charset val="204"/>
      </rPr>
      <t>1</t>
    </r>
  </si>
  <si>
    <r>
      <t>Ответственный исполнитель 
(Ф.И.О., должность, организация)</t>
    </r>
    <r>
      <rPr>
        <b/>
        <vertAlign val="superscript"/>
        <sz val="10"/>
        <color theme="1"/>
        <rFont val="Times New Roman"/>
        <family val="1"/>
        <charset val="204"/>
      </rPr>
      <t>2</t>
    </r>
  </si>
  <si>
    <r>
      <t>Код 
бюджетной 
классификации</t>
    </r>
    <r>
      <rPr>
        <b/>
        <vertAlign val="superscript"/>
        <sz val="10"/>
        <color theme="1"/>
        <rFont val="Times New Roman"/>
        <family val="1"/>
        <charset val="204"/>
      </rPr>
      <t>3</t>
    </r>
  </si>
  <si>
    <r>
      <t>Объем ресурсного обеспечения, тыс. руб.</t>
    </r>
    <r>
      <rPr>
        <b/>
        <vertAlign val="superscript"/>
        <sz val="10"/>
        <color theme="1"/>
        <rFont val="Times New Roman"/>
        <family val="1"/>
        <charset val="204"/>
      </rPr>
      <t>4</t>
    </r>
  </si>
  <si>
    <t>Мероприятие 2.3.5. Формирование Графика подготовки и рассмотрения в текущем финансовом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очередной финансовый год и плановый период</t>
  </si>
  <si>
    <t>Подпрограмма 1. "Обеспечение сбалансированности федерального бюджета и повышение эффективности бюджетных расходов"</t>
  </si>
  <si>
    <t>Приложение № 4
к государственной программе Российской Федерации 
"Управление государственными финансами и
 регулирование финансовых рынков"</t>
  </si>
  <si>
    <t>Статус</t>
  </si>
  <si>
    <t>Наименование структурного элемента</t>
  </si>
  <si>
    <t>Код бюджетной классификации</t>
  </si>
  <si>
    <t>Объёмы бюджетных ассигнований (тыс.руб.), годы</t>
  </si>
  <si>
    <t>ГРБС</t>
  </si>
  <si>
    <t xml:space="preserve">ГП </t>
  </si>
  <si>
    <t xml:space="preserve">пГП </t>
  </si>
  <si>
    <t>ОМ</t>
  </si>
  <si>
    <t>2013 год</t>
  </si>
  <si>
    <t>2014 год</t>
  </si>
  <si>
    <t>2015 год</t>
  </si>
  <si>
    <t>план</t>
  </si>
  <si>
    <t>факт</t>
  </si>
  <si>
    <t xml:space="preserve">Государствен-ная программа </t>
  </si>
  <si>
    <t>Управление государственными финансами и  регулирование финансовых рынков</t>
  </si>
  <si>
    <t>всего, в том числе:</t>
  </si>
  <si>
    <t>00</t>
  </si>
  <si>
    <t>092</t>
  </si>
  <si>
    <t>Росалькогольрегулирование</t>
  </si>
  <si>
    <t>Росфиннадзор</t>
  </si>
  <si>
    <t>ФТС России</t>
  </si>
  <si>
    <t>153</t>
  </si>
  <si>
    <t>Подпрограмма 1</t>
  </si>
  <si>
    <t>Обеспечение сбалансированности федерального бюджета и повышение эффективности бюджетных расходов</t>
  </si>
  <si>
    <t>всего</t>
  </si>
  <si>
    <t>Основное мероприятие 1.1.</t>
  </si>
  <si>
    <t>Внедрение долгосрочного бюджетного планирования в Российской Федерации</t>
  </si>
  <si>
    <t>01</t>
  </si>
  <si>
    <t>Основное мероприятие 1.2.</t>
  </si>
  <si>
    <t>Развитие программно-целевых методов планирования и повышение эффективности бюджетных расходов</t>
  </si>
  <si>
    <t>02</t>
  </si>
  <si>
    <t>Основное мероприятие 1.3.</t>
  </si>
  <si>
    <t>Развитие нормативно-правового и методического обеспечения оказания государственных (муниципальных) услуг</t>
  </si>
  <si>
    <t>03</t>
  </si>
  <si>
    <t>Основное мероприятие 1.4.</t>
  </si>
  <si>
    <t>Совершенствование системы материальной мотивации федеральных государственных гражданских служащих и лиц, замещающих государственные должности Российской Федерации</t>
  </si>
  <si>
    <t>04</t>
  </si>
  <si>
    <t>Основное мероприятие 1.5.</t>
  </si>
  <si>
    <t>Совершенствование механизмов финансового обеспечения социальной поддержки населения</t>
  </si>
  <si>
    <t>05</t>
  </si>
  <si>
    <t>Основное мероприятие 1.6.</t>
  </si>
  <si>
    <t>Совершенствование регулирования вопросов деятельности государственных внебюджетных фондов</t>
  </si>
  <si>
    <t>06</t>
  </si>
  <si>
    <t>Подпрограмма 2</t>
  </si>
  <si>
    <t>Нормативно-методическое обеспечение и организация бюджетного процесса</t>
  </si>
  <si>
    <t>Основное мероприятие 2.1.</t>
  </si>
  <si>
    <t>Совершенствование бюджетного законодательства Российской Федерации</t>
  </si>
  <si>
    <t>Основное мероприятие 2.2.</t>
  </si>
  <si>
    <t>Нормативное правовое регулирование и организационно-методическое обеспечение бюджетного процесса на федеральном уровне</t>
  </si>
  <si>
    <t>Основное мероприятие 2.3.</t>
  </si>
  <si>
    <t>Формирование и исполнение федерального бюджета</t>
  </si>
  <si>
    <t>Основное мероприятие 2.4.</t>
  </si>
  <si>
    <t>Кассовое обслуживание исполнения бюджетов бюджетной системы Российской Федерации, учет операций со средствами неучастников бюджетного процесса и формирование бюджетной отчетности</t>
  </si>
  <si>
    <t>100</t>
  </si>
  <si>
    <t>Основное мероприятие 2.5.</t>
  </si>
  <si>
    <t>Управление резервными средствами федерального бюджета</t>
  </si>
  <si>
    <t>Основное мероприятие 2.6.</t>
  </si>
  <si>
    <t>Обеспечение защиты интересов Российской Федерации в судебных разбирательствах на территории Российской Федерации</t>
  </si>
  <si>
    <t>Основное мероприятие 2.7.</t>
  </si>
  <si>
    <t>Повышение качества финансового менеджмента главных администраторов средств федерального бюджета</t>
  </si>
  <si>
    <t>07</t>
  </si>
  <si>
    <t>Подпрограмма 3</t>
  </si>
  <si>
    <t>Обеспечение открытости и прозрачности управления общественными финансами</t>
  </si>
  <si>
    <t>В</t>
  </si>
  <si>
    <t>Основное мероприятие 3.1.</t>
  </si>
  <si>
    <t>Повышение открытости и доступности информации о деятельности публично-правовых образований в сфере управления общественными финансами</t>
  </si>
  <si>
    <t>Основное мероприятие 3.2.</t>
  </si>
  <si>
    <t>Основное мероприятие 3.3.</t>
  </si>
  <si>
    <t>Повышение информационной открытости деятельности исполнителей государственной программы</t>
  </si>
  <si>
    <t>Подпрограмма 4</t>
  </si>
  <si>
    <t>Организация и осуществление контроля и надзора в финансово-бюджетной сфере</t>
  </si>
  <si>
    <t>182</t>
  </si>
  <si>
    <t>Основное мероприятие 4.1.</t>
  </si>
  <si>
    <t>Нормативное правовое регулирование и методическое обеспечение по вопросам контроля и надзора в финансово-бюджетной сфере</t>
  </si>
  <si>
    <t>Основное мероприятие 4.2.</t>
  </si>
  <si>
    <t>Осуществление внутреннего государственного (муниципального) финансового контроля</t>
  </si>
  <si>
    <t>Основное мероприятие 4.3.</t>
  </si>
  <si>
    <t>Анализ осуществления главными администраторами средств федерального бюджета внутреннего финансового контроля и внутреннего финансового аудита</t>
  </si>
  <si>
    <t>Основное мероприятие 4.4.</t>
  </si>
  <si>
    <t>Обеспечение реализации подпрограммы</t>
  </si>
  <si>
    <t>39</t>
  </si>
  <si>
    <t>151</t>
  </si>
  <si>
    <t>Основное мероприятие 4.5.</t>
  </si>
  <si>
    <t>Организация и осуществление контрольно-надзорной деятельности в сфере валютных правоотношений</t>
  </si>
  <si>
    <t>Основное мероприятие 4.6.</t>
  </si>
  <si>
    <t>Организация и осуществление внешнего контроля качества работы аудиторских организаций, проводящих обязательный аудит бухгалтерской (финансовой) отчетности организаций, определенных действующим законодательством Российской Федерации</t>
  </si>
  <si>
    <t>Основное мероприятие 4.7.</t>
  </si>
  <si>
    <t>Развитие информационной инфраструктуры Росфиннадзора и его территориальных органов</t>
  </si>
  <si>
    <t>Подпрограмма 5</t>
  </si>
  <si>
    <t>Обеспечение функционирования и развитие налоговой системы Российской Федерации</t>
  </si>
  <si>
    <t>Основное мероприятие 5.1.</t>
  </si>
  <si>
    <t>Развитие налогового и таможенного законодательства Российской Федерации</t>
  </si>
  <si>
    <t>Основное мероприятие 5.2.</t>
  </si>
  <si>
    <t>Совершенствование налогового администрирования</t>
  </si>
  <si>
    <t>Основное мероприятие 5.3.</t>
  </si>
  <si>
    <t>Формирование государственной политики в налоговой сфере</t>
  </si>
  <si>
    <t>Основное мероприятие 5.4.</t>
  </si>
  <si>
    <t>Развитие электронного документооборота между налоговыми органами и налогоплательщиками, повышение качества исполнения налоговых процедур и информирования налогоплательщиков</t>
  </si>
  <si>
    <t>Основное мероприятие 5.5.</t>
  </si>
  <si>
    <t>Деофшоризация национальной экономики</t>
  </si>
  <si>
    <t>Основное мероприятие 5.6.</t>
  </si>
  <si>
    <t>Взаимодействие с Организацией экономического сотрудничества и развития в рамках реализации плана мероприятий по противодействию размыванию налогооблагаемой базы и выводу прибыли из-под налогообложения (BEPS)</t>
  </si>
  <si>
    <t>Подпрограмма 6</t>
  </si>
  <si>
    <t>Управление государственным долгом и государственными финансовыми активами Российской Федерации</t>
  </si>
  <si>
    <t>Основное мероприятие 6.1.</t>
  </si>
  <si>
    <t>Нормативное правовое регулирование в сфере управления государственным долгом и государственными финансовыми активами Российской Федерации</t>
  </si>
  <si>
    <t>Основное мероприятие 6.2.</t>
  </si>
  <si>
    <t>Обеспечение своевременности и полноты исполнения долговых обязательств Российской Федерации</t>
  </si>
  <si>
    <t>Основное мероприятие 6.3</t>
  </si>
  <si>
    <t>Управление государственным долгом, выраженным в ценных бумагах</t>
  </si>
  <si>
    <t>Основное мероприятие 6.4</t>
  </si>
  <si>
    <t>Оказание государственной гарантийной поддержки национальной промышленности, реализации инвестиционных проектов (в том числе региональных), экспорта, развития малого и среднего предпринимательства, выполнения гособоронзаказа</t>
  </si>
  <si>
    <t xml:space="preserve">Основное мероприятие 6.5. </t>
  </si>
  <si>
    <t>Взаимодействие с международными рейтинговыми агентствами</t>
  </si>
  <si>
    <t>Основное мероприятие 6.6.</t>
  </si>
  <si>
    <t>Обеспечение эффективного диалога с участниками национального и международного рынков капитала</t>
  </si>
  <si>
    <t>Основное мероприятие 6.7.</t>
  </si>
  <si>
    <t>Выполнение обязательств по выплате вознаграждений агентам и консультантам</t>
  </si>
  <si>
    <t>Основное мероприятие 6.8.</t>
  </si>
  <si>
    <t>Обеспечение реализации межправительственных соглашений об урегулировании (погашении) задолженности Российской Федерации и бывшего СССР перед иностранными государствами-кредиторами</t>
  </si>
  <si>
    <t>08</t>
  </si>
  <si>
    <t>Основное мероприятие 6.9.</t>
  </si>
  <si>
    <t>Обеспечение защиты интересов Российской Федерации в международных судебных и иных юридических спорах, касающихся финансовых претензий к Российской Федерации</t>
  </si>
  <si>
    <t>09</t>
  </si>
  <si>
    <t>Основное мероприятие 6.10.</t>
  </si>
  <si>
    <t>Основное мероприятие 6.11.</t>
  </si>
  <si>
    <t>Управление средствами суверенных фондов</t>
  </si>
  <si>
    <t>Основное мероприятие 6.12.</t>
  </si>
  <si>
    <t xml:space="preserve">Нормативное правовое регулирование и методическое обеспечение по вопросам государственных заимствований субъектов Российской Федерации </t>
  </si>
  <si>
    <t>Подпрограмма 7</t>
  </si>
  <si>
    <t>Эффективное функционирование финансовых рынков, банковской, страховой деятельности, схем инвестирования и защиты пенсионных накоплений</t>
  </si>
  <si>
    <t>Б</t>
  </si>
  <si>
    <t>Основное мероприятие 7.1.</t>
  </si>
  <si>
    <t>Развитие финансовых рынков</t>
  </si>
  <si>
    <t>Основное мероприятие 7.2.</t>
  </si>
  <si>
    <t>Регулирование банковской деятельности</t>
  </si>
  <si>
    <t>Основное мероприятие 7.3.</t>
  </si>
  <si>
    <t>Регулирование страховой деятельности</t>
  </si>
  <si>
    <t>Основное мероприятие 7.4.</t>
  </si>
  <si>
    <t>Регулирование обязательных пенсионных накоплений, деятельности негосударственных пенсионных фондов и размещения активов институтов развития</t>
  </si>
  <si>
    <t>Основное мероприятие 7.5.</t>
  </si>
  <si>
    <t>Совершенствование валютного законодательства Российской Федерации</t>
  </si>
  <si>
    <t>Основное мероприятие 7.6.</t>
  </si>
  <si>
    <t>Защита прав инвесторов и потребителей финансовых услуг</t>
  </si>
  <si>
    <t>Основное мероприятие 7.7.</t>
  </si>
  <si>
    <t>Развитие правовой базы бухгалтерского учета и обеспечение применения международных стандартов финансовой отчетности на территории Российской Федерации</t>
  </si>
  <si>
    <t>Основное мероприятие 7.8.</t>
  </si>
  <si>
    <t>Развитие правовой базы аудиторской деятельности и создание нормативно-методологических основ применения международных стандартов аудита на территории Российской Федерации</t>
  </si>
  <si>
    <t>Основное мероприятие 7.9.</t>
  </si>
  <si>
    <t>Осуществление государственного контроля (надзора) за деятельностью саморегулируемых организаций аудиторов</t>
  </si>
  <si>
    <t>Основное мероприятие 7.10.</t>
  </si>
  <si>
    <t>Развитие института аудита бухгалтерской (финансовой) отчетности</t>
  </si>
  <si>
    <t>Подпрограмма 8</t>
  </si>
  <si>
    <t>Развитие международного финансово-экономического сотрудничества Российской Федерации</t>
  </si>
  <si>
    <t>Основное мероприятие 8.1.</t>
  </si>
  <si>
    <t>Подготовка и аналитическое обеспечение участия Российской Федерации в международных мероприятиях и инициативах в финансово-экономической сфере</t>
  </si>
  <si>
    <t>Основное мероприятие 8.2.</t>
  </si>
  <si>
    <t>Обеспечение реализации политики Российской Федерации в сфере международных финансово-экономических отношений</t>
  </si>
  <si>
    <t>Основное мероприятие 8.3.</t>
  </si>
  <si>
    <t>Координация подготовки и реализации проектов, осуществляемых в Российской Федерации при участии международных финансовых организаций</t>
  </si>
  <si>
    <t>Подпрограмма 9</t>
  </si>
  <si>
    <t>Создание и развитие государственной интегрированной информационной системы управления общественными финансами "Электронный бюджет"</t>
  </si>
  <si>
    <t>Основное мероприятие 9.1</t>
  </si>
  <si>
    <t>Совершенствование информационного обеспечения бюджетных правоотношений</t>
  </si>
  <si>
    <t>Основное мероприятие 9.2</t>
  </si>
  <si>
    <t xml:space="preserve">Создание централизованных технологий хранения и обработки информации в сфере управления общественными финансами </t>
  </si>
  <si>
    <t>Основное мероприятие 9.3</t>
  </si>
  <si>
    <t>Сопровождение бюджетного процесса, а также исполнения иных функций и полномочий Минфина России</t>
  </si>
  <si>
    <t>Основное мероприятие 9.4</t>
  </si>
  <si>
    <t>Создание и развитие публичных информационных ресурсов в сфере бюджетных правоотношений</t>
  </si>
  <si>
    <t>Подпрограмма 10</t>
  </si>
  <si>
    <t>Государственное регулирование отрасли драгоценных металлов и драгоценных камней</t>
  </si>
  <si>
    <t>Основное мероприятие 10.1.</t>
  </si>
  <si>
    <t xml:space="preserve">Выработка и совершенствование государственной политики и нормативное правовое регулирование в сфере добычи, производства, переработки, использования и обращения драгоценных металлов и драгоценных камней </t>
  </si>
  <si>
    <t>Основное мероприятие 10.2.</t>
  </si>
  <si>
    <t>Организация формирования Государственного фонда драгоценных металлов и драгоценных камней Российской Федерации</t>
  </si>
  <si>
    <t>Основное мероприятие 10.3.</t>
  </si>
  <si>
    <t>Обеспечение осуществления федерального пробирного надзора, в том числе опробования и клеймения государственным пробирным клеймом</t>
  </si>
  <si>
    <t>Основное мероприятие 10.4.</t>
  </si>
  <si>
    <t>Развитие специализированных центров ввоза-вывоза драгоценных камней</t>
  </si>
  <si>
    <t>Основное мероприятие 10.5.</t>
  </si>
  <si>
    <t>Содействие развитию алмазообрабатывающей промышленности в Российской Федерации</t>
  </si>
  <si>
    <t>Основное мероприятие 10.6.</t>
  </si>
  <si>
    <t>Подпрограмма 11</t>
  </si>
  <si>
    <t>Государственное регулирование в сфере производства и оборота этилового спирта, алкогольной и спиртосодержащей продукции</t>
  </si>
  <si>
    <t>160</t>
  </si>
  <si>
    <t>Основное мероприятие 11.1.</t>
  </si>
  <si>
    <t>Основное мероприятие 11.2.</t>
  </si>
  <si>
    <t>Совершенствование нормативной правовой базы в сфере производства и оборота этилового спирта, алкогольной и спиртосодержащей продукции</t>
  </si>
  <si>
    <t>Основное мероприятие 11.3.</t>
  </si>
  <si>
    <t>Совершенствование государственного контроля и надзора за производством, оборотом, качеством и безопасностью этилового спирта, алкогольной и спиртосодержащей продукции</t>
  </si>
  <si>
    <t>Основное мероприятие 11.4.</t>
  </si>
  <si>
    <t xml:space="preserve">Оказание государственных услуг в сфере производства и оборота алкогольной и спиртосодержащей продукции </t>
  </si>
  <si>
    <t>Подпрограмма 12</t>
  </si>
  <si>
    <t>Формирование института развития проектного финансирования</t>
  </si>
  <si>
    <t>Г</t>
  </si>
  <si>
    <t>Основное мероприятие 12.1.</t>
  </si>
  <si>
    <t>Формирование организационных и правовых основ института развития проектного финансирования</t>
  </si>
  <si>
    <t>Основное мероприятие 12.2.</t>
  </si>
  <si>
    <t>Создание условий для расширения кредитно-инвестиционной и гарантийной деятельности Внешэкономбанка</t>
  </si>
  <si>
    <t>Основное мероприятие 12.3.</t>
  </si>
  <si>
    <t>Создание условий для финансовой устойчивости Внешэкономбанка</t>
  </si>
  <si>
    <t>Основное мероприятие 7.6</t>
  </si>
  <si>
    <t>2020 год</t>
  </si>
  <si>
    <t>2016 год</t>
  </si>
  <si>
    <t>Реализация проекта "Бюджет для граждан"</t>
  </si>
  <si>
    <t>НР</t>
  </si>
  <si>
    <t>ВР</t>
  </si>
  <si>
    <t>ГРБС (ответственный исполнитель, соисполнитель, участник)</t>
  </si>
  <si>
    <t>Ресурсное обеспечение реализации государственной программы Российской Федерации за счет бюджетных ассигнований федерального бюджета</t>
  </si>
  <si>
    <t>Рз</t>
  </si>
  <si>
    <t>Прз</t>
  </si>
  <si>
    <t>2018 год
проект бюджета</t>
  </si>
  <si>
    <t>2019 год
проект бюджета</t>
  </si>
  <si>
    <t>2020 год
проект бюджета</t>
  </si>
  <si>
    <t>2017 год (план)</t>
  </si>
  <si>
    <t>2018 год (план)</t>
  </si>
  <si>
    <t>2019 год (план)</t>
  </si>
  <si>
    <t>2020 год (план)</t>
  </si>
  <si>
    <t>Подпрограмма 1 "Обеспечение сбалансированности федерального бюджета и повышение эффективности бюджетных расходов"</t>
  </si>
  <si>
    <t>-</t>
  </si>
  <si>
    <t>Подпрограмма 2 "Нормативно-методическое обеспечение и организация бюджетного процесса"</t>
  </si>
  <si>
    <t>Подпрограмма 3 "Обеспечение открытости и прозрачности управления общественными финансами"</t>
  </si>
  <si>
    <t>Подпрограмма 5 "Обеспечение функционирования и развитие налоговой системы Российской Федерации"</t>
  </si>
  <si>
    <t>Подпрограмма 6 "Управление государственным долгом и государственными финансовыми активами Российской Федерации"</t>
  </si>
  <si>
    <t>Подпрограмма 7 "Эффективное функционирование финансовых рынков, банковской, страховой деятельности, схем инвестирования и защиты пенсионных накоплений"</t>
  </si>
  <si>
    <t>Подпрограмма 10 "Государственное регулирование отрасли драгоценных металлов и драгоценных камней"</t>
  </si>
  <si>
    <t>Подпрограмма 11 "Государственное регулирование в сфере производства и оборота этилового спирта, алкогольной и спиртосодержащей продукции"</t>
  </si>
  <si>
    <t>Подпрограмма 12 "Формирование института развития проектного финансирования"</t>
  </si>
  <si>
    <t>Государственная программа Российской Федерации "Управление государственными финансами и регулирование финансовых рынков"</t>
  </si>
  <si>
    <t>№ п/п</t>
  </si>
  <si>
    <t>1.</t>
  </si>
  <si>
    <t>2.</t>
  </si>
  <si>
    <t>3.</t>
  </si>
  <si>
    <t>5.</t>
  </si>
  <si>
    <t>6.</t>
  </si>
  <si>
    <t>7.</t>
  </si>
  <si>
    <t>8.</t>
  </si>
  <si>
    <t>9.</t>
  </si>
  <si>
    <t>10.</t>
  </si>
  <si>
    <t>11.</t>
  </si>
  <si>
    <t>12.</t>
  </si>
  <si>
    <t>Подпрограмма 9 "Создание и развитие государственной интегрированной информационной системы управления общественными финансами "Электронный бюджет"</t>
  </si>
  <si>
    <t>Ответственный исполнитель</t>
  </si>
  <si>
    <t>Подпрограмма 6. "Управление государственным долгом и государственными финансовыми активами Российской Федерации"</t>
  </si>
  <si>
    <t>Подпрограмма 5. "Обеспечение функционирования и развитие налоговой системы Российской Федерации"</t>
  </si>
  <si>
    <t>Подпрограмма 10. "Государственное регулирование отрасли драгоценных металлов и драгоценных камней"</t>
  </si>
  <si>
    <t>Основное мероприятие 12.3. Создание условий для финансовой устойчивости государственной корпорации "Банк развития и внешнеэкономической деятельности (Внешэкономбанк)"</t>
  </si>
  <si>
    <t>Основное мероприятие 5.1. Развитие налогового и таможенного законодательства Российской Федерации</t>
  </si>
  <si>
    <t>Основное мероприятие 10.3. Обеспечение осуществления федерального пробирного надзора, в том числе опробования и клеймения государственным пробирным клеймом</t>
  </si>
  <si>
    <t>Подпрограмма 12. "Формирование института развития проектного финансирования"</t>
  </si>
  <si>
    <t>Подпрограмма 2. "Нормативно-методическое обеспечение и организация бюджетного процесса"</t>
  </si>
  <si>
    <t>Основное мероприятие 1.2. Развитие программно-целевых методов планирования и повышение эффективности бюджетных расходов</t>
  </si>
  <si>
    <t>Приложение № 5
к государственной программе Российской Федерации 
"Управление государственными финансами и
 регулирование финансовых рынков"</t>
  </si>
  <si>
    <t xml:space="preserve">Ресурсное обеспечение реализации государственной программы Российской Федерации 
"Управление государственными финансами и регулирование финансовых рынков" 
за счет бюджетных ассигнований по источникам финансирования дефицита федерального бюджета </t>
  </si>
  <si>
    <t>Статус структурного элемента</t>
  </si>
  <si>
    <t>Главный администратор источников финансирования дефицита федерального бюджета
 (ответственный исполнитель)</t>
  </si>
  <si>
    <t>Код бюджетной
 классификации</t>
  </si>
  <si>
    <t>Объемы бюджетных ассигнований (тыс. руб.), годы</t>
  </si>
  <si>
    <t>2016 год (план)</t>
  </si>
  <si>
    <t xml:space="preserve">план </t>
  </si>
  <si>
    <t xml:space="preserve">факт </t>
  </si>
  <si>
    <t>Государствен-ная программа</t>
  </si>
  <si>
    <t>Всего за счет бюджетных ассигнований по источникам финансирования дефицита федерального бюджета:</t>
  </si>
  <si>
    <t>Основное мероприятие 6.2</t>
  </si>
  <si>
    <t>Основное мероприятие 6.10</t>
  </si>
  <si>
    <t>Основное мероприятие 8.3</t>
  </si>
  <si>
    <t>Основное мероприятие 10.2</t>
  </si>
  <si>
    <t>Срок наступления контрольного события (дата)</t>
  </si>
  <si>
    <t>II квартал</t>
  </si>
  <si>
    <t>III квартал</t>
  </si>
  <si>
    <t>IV квартал</t>
  </si>
  <si>
    <t>I квартал</t>
  </si>
  <si>
    <t>Контрольное событие 1.1. Представлен в Государственную Думу Федерального Собрания Российской Федерации проект бюджетного прогноза (проект изменений бюджетного прогноза) Российской Федерации на долгосрочный период</t>
  </si>
  <si>
    <t>1 ноября</t>
  </si>
  <si>
    <t>2.8.</t>
  </si>
  <si>
    <t>Контрольное событие 3.2. Размещено на официальном сайте Минфина России в информационно-телекоммуникационной сети "Интернет" иллюстрированное издание, содержащее информацию об исполнении федерального бюджета за отчетный год</t>
  </si>
  <si>
    <t>Контрольное событие 3.3. Обеспечена позиция Минфина России не ниже 5 места по результатам мониторинга официальных сайтов федеральных органов исполнительной власти (данные опубликованы на официальном сайте Минфина России в информационно-телекоммуникационной сети "Интернет")</t>
  </si>
  <si>
    <t>30 сентября</t>
  </si>
  <si>
    <t>Подпрограмма 8  "Развитие международного финансово-экономического сотрудничества Российской Федерации"</t>
  </si>
  <si>
    <t>Контрольное событие 8.1. Обеспечена реализация второго этапа программ приграничного сотрудничества Россия-ЕС</t>
  </si>
  <si>
    <t>Контрольное событие 8.4. Подготовлены решения Правительства Российской Федерации о проведении переговоров и подписании соглашений о займах между Российской Федерацией и Новым банком развития для финансирования проектов на территории Российской Федерации</t>
  </si>
  <si>
    <t>Контрольное событие 9.2. Внесен в Правительство Российской Федерации проект федерального закона о формировании и ведении единого федерального информационного ресурса, содержащего сведения о населении Российской Федерации</t>
  </si>
  <si>
    <t>Контрольное событие 9.4. Осуществлено внедрение подсистемы управления государственным долгом и финансовыми активами в части ведения Государственной долговой книги Российской Федерации</t>
  </si>
  <si>
    <t>15 января</t>
  </si>
  <si>
    <t>1 июля</t>
  </si>
  <si>
    <t>1 октября</t>
  </si>
  <si>
    <t>Контрольное событие 9.1. Внесен в Правительство Российской Федерации проект федерального закона о систематизации информации и информационных ресурсов Российской Федерации</t>
  </si>
  <si>
    <t>30 декабря</t>
  </si>
  <si>
    <t>1 декабря</t>
  </si>
  <si>
    <t>1 августа</t>
  </si>
  <si>
    <t>31 декабря</t>
  </si>
  <si>
    <t>Наименование подпрограммы, контрольного события подпрограммы</t>
  </si>
  <si>
    <t>3.1</t>
  </si>
  <si>
    <t>3.2</t>
  </si>
  <si>
    <t>3.3</t>
  </si>
  <si>
    <t>3.4</t>
  </si>
  <si>
    <t>3.5</t>
  </si>
  <si>
    <t>3.6</t>
  </si>
  <si>
    <t>5.1</t>
  </si>
  <si>
    <t>5.2</t>
  </si>
  <si>
    <t>6.1</t>
  </si>
  <si>
    <t>6.2</t>
  </si>
  <si>
    <t>6.3</t>
  </si>
  <si>
    <t>6.4</t>
  </si>
  <si>
    <t>8.1</t>
  </si>
  <si>
    <t>8.2</t>
  </si>
  <si>
    <t>8.3</t>
  </si>
  <si>
    <t>8.4</t>
  </si>
  <si>
    <t>9.1</t>
  </si>
  <si>
    <t>9.2</t>
  </si>
  <si>
    <t>9.3</t>
  </si>
  <si>
    <t>10.1</t>
  </si>
  <si>
    <t>10.2</t>
  </si>
  <si>
    <t>11.1</t>
  </si>
  <si>
    <t>11.2</t>
  </si>
  <si>
    <t>11.5</t>
  </si>
  <si>
    <t>11.6</t>
  </si>
  <si>
    <t>11.7</t>
  </si>
  <si>
    <t>11.8</t>
  </si>
  <si>
    <t>11.9</t>
  </si>
  <si>
    <t>Мероприятие 6.1.4. Разработка Правил (механизмов, оснований и условий) урегулирования задолженности способами, предусмотренными федеральным законом о федеральном бюджете на очередной финансовый год и плановый период</t>
  </si>
  <si>
    <t>Мероприятие 6.1.2. Формирование отчета об итогах эмиссии государственных ценных бумаг в отчетном финансовом году</t>
  </si>
  <si>
    <t>Мероприятие 1.4.1. Повышение уровня оплаты труда федеральных государственных гражданских служащих путем распределения зарезервированных дополнительных бюджетных ассигнований на материальное стимулирование</t>
  </si>
  <si>
    <t>Мероприятие 2.6.1. Систематизация и анализ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t>
  </si>
  <si>
    <t>Контрольное событие 5.2.2.1. Утвержден ежегодный отчет о результатах проводимой работы по внедрению в Российской Федерации системы маркировки товаров контрольными (идентификационными) знаками</t>
  </si>
  <si>
    <t>Мероприятие 5.2.2. Развитие инструментов риск-анализа и дистанционного автоматизированного контроля</t>
  </si>
  <si>
    <t>Мероприятие 2.6.2. Систематизация и анализ наиболее распространенных проблем, возникающих при исполнении судебных актов по искам к Российской Федерации</t>
  </si>
  <si>
    <t>Контрольное событие 2.1. Представлены в Государственную Думу Федерального Собрания Российской Федерации основные направления бюджетной, налоговой и таможенно-тарифной политики Российской Федерации на очередной финансовый год и плановый период</t>
  </si>
  <si>
    <t>5 декабря</t>
  </si>
  <si>
    <t xml:space="preserve">15 декабря </t>
  </si>
  <si>
    <t>Контрольное событие 2.2. Внесен в Государственную Думу Федерального Собрания Российской Федерации проект федерального закона о федеральном бюджете на очередной финансовый год и плановый период в программном формате</t>
  </si>
  <si>
    <t>Контрольное событие 2.3. Внесен в Правительство Российской Федерации проект постановления Правительства Российской Федерации о мерах по реализации федерального закона о федеральном бюджете на очередной финансовый год и плановый период</t>
  </si>
  <si>
    <t>Контрольное событие 2.4. Внесен в Государственную Думу Федерального Собрания Российской Федерации проект федерального закона об исполнении федерального бюджета за отчетный год</t>
  </si>
  <si>
    <t>Контрольное событие 2.5. Направлен в Правительство Российской Федерации проект графика подготовки актов Правительства Российской Федерации, необходимых для реализации федерального закона о федеральном бюджете на очередной год и плановый период</t>
  </si>
  <si>
    <t>Контрольное событие 3.1. Опубликованы в формате "Бюджет для граждан" основные положения федерального закона о федеральном бюджете на очередной финансовый год и плановый период</t>
  </si>
  <si>
    <t>Контрольное событие 3.4. Обеспечена позиция Минфина России не ниже 10 места в рейтинге федеральных органов исполнительной власти по реализации Концепции открытости федеральных органов исполнительной власти, утвержденной распоряжением Правительства Российской Федерации от 30 января 2014 г. № 93-р (данные опубликованы на официальном сайте Минфина России в информационно-телекоммуникационной сети "Интернет")</t>
  </si>
  <si>
    <t>Контрольное событие 3.5. Обеспечена позиция Минфина России не ниже 10 места в интегральном рейтинге информации в формате открытых данных для федеральных органов исполнительной власти на портале открытых данных Российской Федерации в информационно-телекоммуникационной сети "Интернет" (www.data.gov.ru)</t>
  </si>
  <si>
    <t>Контрольное событие 3.6. Проведен ежегодный конкурс "Открытые государственные финансовые данные "BudgetApps"</t>
  </si>
  <si>
    <t>Контрольное событие 3.7. Внесен в Правительство Российской Федерации проект федерального закона о внесении изменений в Бюджетный кодекс Российской Федерации в рамках определения правовых основ инициативного бюджетирования</t>
  </si>
  <si>
    <t>Контрольное событие 5.1. Приняты приказы об осуществлении ФНС России и территориальными налоговыми органами бюджетных полномочий главных администраторов (администраторов) доходов бюджетов бюджетной системы Российской Федерации</t>
  </si>
  <si>
    <t>Контрольное событие 5.2. Принят приказ ФНС России об утверждении форм статистической налоговой отчетности на соответствующий год</t>
  </si>
  <si>
    <t>1 февраля</t>
  </si>
  <si>
    <t>Контрольное событие 6.3. Внесен в Правительство Российской Федерации проект распоряжения Правительства Российской Федерации о предельном объеме выпусков государственных ценных бумаг Российской Федерации, номинированных в валюте Российской Федерации, в 2019 году / в 2020 году / в 2021 году</t>
  </si>
  <si>
    <t>10 декабря</t>
  </si>
  <si>
    <t>Контрольное событие 6.4. Внесен в Правительство Российской Федерации проект распоряжения Правительства Российской Федерации о предельном объеме выпусков  государственных ценных бумаг Российской Федерации, номинированных в иностранной валюте, в 2019 году / в 2020 году / в 2021 году</t>
  </si>
  <si>
    <t>Контрольное событие 7.1. Внесен в Правительство Российской Федерации проект Федерального закона «О внесении изменений в Федеральный закон «О несостоятельности (банкротстве)» и статью 13 Федерального закона «О страховании вкладов физических лиц в банках Российской Федерации»</t>
  </si>
  <si>
    <t>29 декабря</t>
  </si>
  <si>
    <t>Контрольное событие 7.6. Внесен в Правительство Российской Федерации проект постановления Правительства Российской Федерации, обеспечивающий использование кредитных рейтингов при инвестировании средств страховых взносов на финансирование накопительной пенсии, поступающих в течение финансового года в Пенсионный фонд Российской Федерации, средств на осуществление обязательного социального страхования от несчастных случаев на производстве и профессиональных заболеваний, временно свободных средств Федерального фонда обязательного медицинского страхования, территориальных фондов обязательного медицинского страхования</t>
  </si>
  <si>
    <t>Контрольное событие 7.7. Внесен в Правительство Российской Федерации проект постановления Правительства Российской Федерации, направленный на реализацию Федерального закона от 29 июля 2017 г. № 267-ФЗ "О внесении изменений в отдельные законодательные акты Российской Федерации"</t>
  </si>
  <si>
    <t>Контрольное событие 7.8. Внесен в Правительство Российской Федерации проект постановления Правительства Российской Федерации, направленный на развитие надежных залоговых финансовых инструментов в условиях качественных изменений российского финансового рынка</t>
  </si>
  <si>
    <t>Контрольное событие 7.9. Внесен в Правительство Российской Федерации проект постановления Правительства Российской Федерации, уточняющий требования к использованию кредитного рейтинга при инвестировании в ценные бумаги средств пенсионных накоплений, находящихся в доверительном управлении в управляющих компаниях, а также временно свободных средств государственных корпораций, государственной компании</t>
  </si>
  <si>
    <t>Контрольное событие 7.12. Обеспечено сопровождение рассмотрения Государственной Думой Федерального Собрания Российской Федерации проекта федерального закона № 327296-7 "О внесении изменений в статью 74.1 Налогового кодекса Российской Федерации", подготовленного в целях повышения  эффективности мер по предупреждению банкротства банков, реализуемых Банком России с использованием средств Фонда консолидации банковского сектора</t>
  </si>
  <si>
    <t>Контрольное событие 7.13. Внесен в Правительство Российской Федерации проект постановления Правительства Российской Федерации "Об установлении Требований к кредитным организациям, в которых федеральные унитарные предприятия и хозяйственные общества, имеющие стратегическое значение для оборонно-промышленного комплекса и безопасности Российской Федерации, а также хозяйственные общества, находящиеся под их прямым или косвенным контролем, вправе открывать счета, покрытые (депонированные) аккредитивы, заключать договоры банковского счета, договоры банковского вклада (депозита), и к ценным бумагам кредитных организаций, которые вправе приобретать такие федеральные унитарные предприятия и хозяйственные общества"</t>
  </si>
  <si>
    <t>Контрольное событие 7.5. Внесен в Правительство Российской Федерации проект федерального закона «О внесении изменений в отдельные законодательные акты Российской Федерации» (направлен на определение статуса цифровых технологий, применяемых в финансовой сфере, и их понятий, а также регулирование публичного привлечения денежных средств и криптовалют путем размещения токенов по аналогии с регулированием первичного размещения ценных бумаг)</t>
  </si>
  <si>
    <t>Контрольное событие 7.10. Обеспечено сопровождение рассмотрения Государственной Думой Федерального Собрания Российской Федерации проекта федерального закона "О внесении изменений в отдельные законодательные акты Российской Федерации по вопросам регулирования деятельности негосударственных пенсионных фондов"</t>
  </si>
  <si>
    <t>Контрольное событие 8.2. Обеспечение запуска фонда подготовки проектов Нового банка развития</t>
  </si>
  <si>
    <t>Контрольное событие 8.3. Обеспечено принятие новой Стратегии развития деятельности Евразийского фонда стабилизации и развития</t>
  </si>
  <si>
    <t>1 апреля</t>
  </si>
  <si>
    <t>Контрольное событие 10.3. Передано в 2018 году от открытого акционерного общества "Приокский завод цветных металлов" 816637,21 г золота и 5954499,81 г серебра в Госфонд России</t>
  </si>
  <si>
    <t>Контрольное событие 11.1. Обеспечена организация введения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в организациях розничной торговли, осуществляющих деятельность в сельских поселениях Республики Крым и городе федерального значения Севастополь, в отношении розничной продажи алкогольной продукции</t>
  </si>
  <si>
    <t>Контрольное событие 11.2. Обеспечена возможность фиксации в ЕГАИС сведений об объеме оборота и использования фармацевтической субстанции спирта этилового (этанола), об объеме производства, изготовления и (или) оборота (за исключением розничной продажи) спиртосодержащих лекарственных препаратов и (или) спиртосодержащих медицинских изделий</t>
  </si>
  <si>
    <t xml:space="preserve">Росалкогольрегулирование </t>
  </si>
  <si>
    <t>Контрольное событие 11.4. Проведены в 2018 году внеплановые проверки организаций, осуществляющих производство и оборот этилового спирта, алкогольной и спиртосодержащей продукции, на соответствие установленным законодательством Российской Федерации обязательным требованиям, а также административные расследования</t>
  </si>
  <si>
    <t>Контрольное событие 11.5. Проведены в 2019 году внеплановые проверки организаций, осуществляющих производство и оборот этилового спирта, алкогольной и спиртосодержащей продукции, на соответствие установленным законодательством Российской Федерации обязательным требованиям, а также административные расследования</t>
  </si>
  <si>
    <t>Контрольное событие 11.6. Проведены в 2020 году внеплановые проверки организаций, осуществляющих производство и оборот этилового спирта, алкогольной и спиртосодержащей продукции, на соответствие установленным законодательством Российской Федерации обязательным требованиям, а также административные расследования</t>
  </si>
  <si>
    <t xml:space="preserve">Контрольное событие 11.7. Внесены в 2018 году записи в государственный сводный реестр выданных, приостановленных и аннулированных лицензий на производство и оборот этилового спирта, алкогольной и спиртосодержащей продукции, а также единый государственный реестр мощностей основного технологического оборудования для производства этилового спирта и алкогольной продукции с использованием этилового спирта на основании решений о выдаче (переоформлении, продлении срока действия, досрочном прекращении действия) лицензий </t>
  </si>
  <si>
    <t>Контрольное событие 11.9. Внесены в 2020 году записи в государственный сводный реестр выданных, приостановленных и аннулированных лицензий на производство и оборот этилового спирта, алкогольной и спиртосодержащей продукции, а также единый государственный реестр мощностей основного технологического оборудования для производства этилового спирта и алкогольной продукции с использованием этилового спирта на основании решений о выдаче (переоформлении, продлении срока действия, досрочном прекращении действия) лицензий</t>
  </si>
  <si>
    <t>Контрольное событие 11.3. Обеспечена возможность декларирования объема: 
- производства, поставки и (или) использования для собственных нужд фармацевтической субстанции спирта этилового (этанола), организациям, осуществляющим производство фармацевтической субстанции спирта этилового (этанола);
- оборота и использования фармацевтической субстанции спирта этилового (этанола), лицами, осуществляющими оборот фармацевтической субстанции спирта этилового (этанола);
- производства, изготовления и (или) оборота (за исключением розничной продажи) спиртосодержащих лекарственных препаратов и (или) спиртосодержащих медицинских изделий, лицами, осуществляющими производство, изготовление и (или) оборот спиртосодержащих лекарственных препаратов и (или) спиртосодержащих медицинских изделий в объеме, превышающем 200 декалитров в год</t>
  </si>
  <si>
    <t>Контрольное событие 12.1. Осуществлен мониторинг показателей финансовой устойчивости и оценка эффективности управления государственной корпорацией "Банк развития и внешнеэкономической деятельности (Внешэкономбанк)"</t>
  </si>
  <si>
    <t>Мероприятие 1.2.1. Совершенствование методологии формирования обоснований бюджетных ассигнований федерального бюджета</t>
  </si>
  <si>
    <t>Романов С.В., директор Департамента бюджетной методологии и финансовой отчетности в государственном секторе Минфина России</t>
  </si>
  <si>
    <t>Саакян Т.В., директор Департамента правового регулирования бюджетных отношений Минфина России</t>
  </si>
  <si>
    <t>Яковлева Е.П., директор Департамента бюджетной политики в сфере государственного управления, судебной системы, государственной гражданской службы Минфина России</t>
  </si>
  <si>
    <t>Яковлева Е.П.,
директор Департамента бюджетной политики в сфере государственного управления, судебной системы, государственной гражданской службы Минфина России</t>
  </si>
  <si>
    <t>31.12.2020</t>
  </si>
  <si>
    <t>Белякова З.Г., директор Департамента организации составления и исполнения федерального бюджета Минфина России</t>
  </si>
  <si>
    <t xml:space="preserve">Мероприятие 2.3.7. Мониторинг подготовки нормативных правовых актов Правительства Российской Федерации в целях реализации федерального закона о федеральном бюджете на очередной финансовый год и плановый период </t>
  </si>
  <si>
    <t>Скобелев А.В., директор Правового департамента Минфина России</t>
  </si>
  <si>
    <t>Контрольное событие 2.6.1.1. Утвержден отчет об итогах систематизации и анализа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 за 2017 год</t>
  </si>
  <si>
    <t>Контрольное событие 2.6.2.1. Утвержден отчет об исполнении судебных актов по искам к Российской Федерации за 2017 год</t>
  </si>
  <si>
    <t>2.8.1.</t>
  </si>
  <si>
    <t>Мероприятие 2.8.1. Осуществление функций по контролю в финансово-бюджетной сфере</t>
  </si>
  <si>
    <t>Исаев Э.А., заместитель руководителя Казначейства России</t>
  </si>
  <si>
    <t>Сазанов А.В., директор Департамента налоговой и таможенной политики Минфина России</t>
  </si>
  <si>
    <t>Егоров Д.В., заместитель руководителя ФНС России</t>
  </si>
  <si>
    <t>Чепурина О.Н., начальник Управления обеспечения контроля оборота товаров ФНС России</t>
  </si>
  <si>
    <t>Мероприятие 5.2.3. Обеспечение урегулирования налоговой задолженности</t>
  </si>
  <si>
    <t>Загайнов Л.В., начальник Управления по работе с задолженностью ФНС России</t>
  </si>
  <si>
    <t>Вышковский К.В., директор Департамента государственного долга и государственных финансовых активов Минфина России</t>
  </si>
  <si>
    <t>Контрольное событие 6.1.4.1. Разработаны Правила (механизмы, основания и условия) урегулирования задолженности способами, предусмотренными Федеральным законом "О федеральном бюджете на 2018 год и на плановый период 2019 и 2020 годов", при наличии в указанном законе норм, предусматривающих необходимость разработки правил (порядка и условий) урегулирования задолженности по денежным обязательствам перед федеральным бюджетом (Российской Федерацией)</t>
  </si>
  <si>
    <t>Подпрограмма 7. "Эффективное функционирование финансовых рынков, банковской, страховой деятельности, схем инвестирования и защиты пенсионных накоплений"</t>
  </si>
  <si>
    <t>Пурескина Я.В., директор Департамента финансовой политики Минфина России</t>
  </si>
  <si>
    <t>7.4.6.</t>
  </si>
  <si>
    <t>Мероприятие 7.4.6. Сопровождение в Государственной Думе проекта федерального закона № 1013586-6 "О внесении изменений в отдельные законодательные акты Российской Федерации по вопросам регулирования деятельности негосударственных пенсионных фондов"</t>
  </si>
  <si>
    <t>Шнейдман Л.З., директор Департамента регулирования бухгалтерского учета, финансовой отчетности и аудиторской деятельности Минфина России</t>
  </si>
  <si>
    <t>31.01.2019</t>
  </si>
  <si>
    <t>31.01.2018</t>
  </si>
  <si>
    <t>15.03.2020</t>
  </si>
  <si>
    <t>15.03.2018</t>
  </si>
  <si>
    <t>7.12.</t>
  </si>
  <si>
    <t>Основное мероприятие 7.12. Организация и осуществление внешнего контроля качества работы аудиторских организаций, проводящих обязательный аудит бухгалтерской (финансовой) отчетности организаций, определенных действующим законодательством Российской Федерации</t>
  </si>
  <si>
    <t>7.12.1.</t>
  </si>
  <si>
    <t>Мероприятие 7.12.1. Осуществление функции по внешнему контролю качества работы аудиторских организаций</t>
  </si>
  <si>
    <t>Михайлик А.Г., заместитель руководителя Казначейства России</t>
  </si>
  <si>
    <t>Ахполов А.А., директор Департамента государственного регулирования в сфере производства, переработки и обращения драгоценных металлов и драгоценных камней и валютного контроля Минфина России</t>
  </si>
  <si>
    <t>Контрольное событие 10.2.1.2. Представлена Гохраном России отчетность об исполнении бюджета за 2017 год в соответствии с нормативными документами Минфина России</t>
  </si>
  <si>
    <t>09.02.2018</t>
  </si>
  <si>
    <t>Контрольное событие 10.2.1.5. Сформирована оптимальная структура и объем продаж алмазного сырья для внутреннего рынка в 2018 году</t>
  </si>
  <si>
    <t>10.02.2018</t>
  </si>
  <si>
    <t>Мероприятие 10.2.2. Подготовка проектов планов формирования Государственного фонда драгоценных металлов и драгоценных камней Российской Федерации и отпуска его ценностей на очередной финансовый год</t>
  </si>
  <si>
    <t>31.03.2020</t>
  </si>
  <si>
    <t>15.01.2018</t>
  </si>
  <si>
    <t>31.03.2018</t>
  </si>
  <si>
    <t>Контрольное событие 10.3.1.2. Представление ФКУ "Пробирная палата России" отчетности об исполнении бюджета за 2017 год в соответствии с нормативными документами Минфина России</t>
  </si>
  <si>
    <t>16.02.2018</t>
  </si>
  <si>
    <t>Карабанов Д.С., директор Департамента проектного финансирования и инвестиционной политики Минфина России</t>
  </si>
  <si>
    <t>Контрольное событие 2.3.5.1. Внесен в Правительство Российской Федерации проект Графика подготовки и рассмотрения в 2018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2019 год и плановый период 2020 и 2021 годов</t>
  </si>
  <si>
    <t xml:space="preserve">Мероприятие 7.7.3. Обеспечение признания МСФО для применения на территории Российской Федерации </t>
  </si>
  <si>
    <t>9.4</t>
  </si>
  <si>
    <t>9.5</t>
  </si>
  <si>
    <t>9.6</t>
  </si>
  <si>
    <t>Контрольное событие 9.7. Осуществлено создание подсистемы (компонентов, модулей) управления денежными средствами государственной интегрированной информационной системы управления общественными финансами "Электронный бюджет", оператором которой (которых) является Федеральное казначейство, обеспечивающей (обеспечивающих) возможность выполнения функций по управлению денежными средствами в части средств федерального бюджета</t>
  </si>
  <si>
    <t>Контрольное событие 9.5. Осуществлено создание подсистемы (компонентов, модулей) управления расходами государственной интегрированной информационной системы управления общественными финансами "Электронный бюджет", оператором которых является Федеральное казначейство, обеспечивающих возможность выполнения функций по управлению расходами в части средств федерального бюджета</t>
  </si>
  <si>
    <t>Контрольное событие 9.4. Осуществлено создание подсистемы (компонентов, модулей) управления доходами государственной интегрированной информационной системы управления общественными финансами "Электронный бюджет", оператором которой (которых) является Федеральное казначейство, обеспечивающей (обеспечивающих) возможность выполнения функций по управлению доходами в части средств федерального бюджета</t>
  </si>
  <si>
    <t>Контрольное событие 2.6. Внесены в Правительство Российской Федерации проекты постановлений Российской Федерации об утверждении стандартов по осуществлению внутреннего государственного (муниципального) финансового контроля</t>
  </si>
  <si>
    <t>Контрольное событие 7.11. Обеспечено сопровождение рассмотрения Государственной Думой Федерального Собрания Российской Федерации проекта федерального закона № 327154-7 "О внесении изменений в отдельные законодательные акты Российской Федерации", подготовленного в целях повышения эффективности мер по предупреждению банкротства банков, реализуемых Банком России с использованием средств Фонда консолидации банковского сектора</t>
  </si>
  <si>
    <t>Контрольное событие 7.2. Обеспечено сопровождение рассмотрения Государственной Думой Федерального Собрания Российской Федерации проекта федерального закона  «О внесении изменения в статью 46.1 Федерального закона «О Центральном банке Российской Федерации (Банке России)»</t>
  </si>
  <si>
    <t>Контрольное событие 7.3. Обеспечение сопровождения в Государтсвенную Думу Федерального Собрания Российской Федерации проекта федерального закона «О внесении изменений в Федеральный закон «О Центральном банке Российской Федерации (Банке России)» в части преобразования Российское объединение инкассации Центрального банка Российской Федерации в акционерное общество</t>
  </si>
  <si>
    <t>7.1</t>
  </si>
  <si>
    <t>7.2</t>
  </si>
  <si>
    <t>7.3</t>
  </si>
  <si>
    <t>7.4</t>
  </si>
  <si>
    <t>7.5</t>
  </si>
  <si>
    <t>7.6</t>
  </si>
  <si>
    <t>7.7</t>
  </si>
  <si>
    <t>7.8</t>
  </si>
  <si>
    <t>7.9</t>
  </si>
  <si>
    <t>7.10</t>
  </si>
  <si>
    <t>7.11</t>
  </si>
  <si>
    <t>7.12</t>
  </si>
  <si>
    <t>7.13</t>
  </si>
  <si>
    <t>7.14</t>
  </si>
  <si>
    <t>7.15</t>
  </si>
  <si>
    <t>7.16</t>
  </si>
  <si>
    <t xml:space="preserve">Контрольное событие 7.4. Внесены в Правительство Российской Федерации проекты федеральных законов «О внесении изменений в Уголовный кодекс Российской Федерациии и Уголовно-процессуальный кодекс Российской Федерации» и «О внесении изменений в Кодекс об административных правонарушениях Российской Федерации» </t>
  </si>
  <si>
    <t>Контрольное событие 10.1. Внесены в Правительство Российской Федерации планы формирования Госфонда России драгоценными металлами и драгоценными камнями России на 2018 год/на 2019 год/на 2020 год</t>
  </si>
  <si>
    <t>Контрольное событие 10.2. Внесены в Правительство Российской Федерации планы отпуска драгоценных металлов и драгоценных камней из Госфонда России на 2018 год/на 2019 год/на 2020 год</t>
  </si>
  <si>
    <t>Контрольное событие 11.8. Внесены в 2019 году записи в государственный сводный реестр выданных, приостановленных и аннулированных лицензий на производство и оборот этилового спирта, алкогольной и спиртосодержащей продукции, а также единый государственный реестр мощностей основного технологического оборудования для производства этилового спирта и алкогольной продукции с использованием этилового спирта на основании решений о выдаче (переоформлении, продлении срока действия, досрочном прекращении действия) лицензий</t>
  </si>
  <si>
    <t>ХХХ ХХ ХХ 39 2 00 00000 ХХХ</t>
  </si>
  <si>
    <t>ХХХ ХХ ХХ 39 Б 00 00000 ХХХ</t>
  </si>
  <si>
    <t>20 декабря</t>
  </si>
  <si>
    <t>3.7</t>
  </si>
  <si>
    <t xml:space="preserve">Основное мероприятие 2.8. Осуществление анализа и контроля в финансово-бюджетной сфере </t>
  </si>
  <si>
    <t xml:space="preserve"> д</t>
  </si>
  <si>
    <t xml:space="preserve">Контрольное событие 7.15. внесен в Правительство Российской Федерации проект федерального закона «О внесении изменений в Кодекс Российской Федерации об административных правонарушениях" (в части установления ответственности за несвоевременное представление или непредставление обязательного экземпляра бухгалтерской (финансовой) отчетности и аудиторского заключения о ней) </t>
  </si>
  <si>
    <t xml:space="preserve">Контрольное событие 7.16. внесен в Правительство Российской Федерации проект федерального закона "О внесении изменений в Кодекс Российской Федерации об административных правонарушениях (в части установления административной ответственности за нарушения законодательства Российской Федерации, регулирующего аудиторскую деятельность)" </t>
  </si>
  <si>
    <t xml:space="preserve">Контрольное событие 7.14. внесен в Правительство Российской Федерации проект федерального закона «О внесении изменений в статьи 13 и 18 Федерального закона «О бухгалтерском учете», предусматривающий  отмену представления бухгалтерской (финансовой) отчетности в органы государственной статистики и формирование государственного информационного ресурса этой отчетности на базе ФНС России </t>
  </si>
  <si>
    <t>Контрольное событие 6.1. Разработаны основные направления государственной долговой политики Российской Федерации на 2020 – 2022 годы</t>
  </si>
  <si>
    <t>Контрольное событие 6.2. Утвержден отчет об итогах эмиссии государственных ценных бумаг в 2017 году/в 2018 году/в 2019 году</t>
  </si>
  <si>
    <t>Контрольное событие 2.1. Внесен в Правительство Российской Федерации проект Бюджетного кодекса Российской Федерации (новая редакция)</t>
  </si>
  <si>
    <t xml:space="preserve">31
декабря </t>
  </si>
  <si>
    <t>2.7.</t>
  </si>
  <si>
    <t>Мероприятие 10.3.1. Организация обеспечения ФКУ "Пробирная палата России" осуществления федерального государственного пробирного надзора и опробования, анализа и клеймения государственным пробирным клеймом ювелирных и других изделий из драгоценных металлов</t>
  </si>
  <si>
    <t>5.1.4.</t>
  </si>
  <si>
    <t>5.1.4.1.</t>
  </si>
  <si>
    <t>Мероприятие 5.1.4. Разработка проект федерального закона, предусматривающего проведение второго этапа добровольного декларирования (амнистии капиталов) в период с 1 марта по 31 декабря 2018 года</t>
  </si>
  <si>
    <t>Контрольное событие 5.1.4.1. Внесен в Правительство Российской Федерации проект федерального закона, предусматривающий проведение второго этапа добровольного декларирования (амнистии капиталов) в период с 1 марта по 31 декабря 2018 года</t>
  </si>
  <si>
    <t>Контрольное событие 2.8.1.4. Подготовлена отчетность по итогам осуществления контроля в финансово-бюджетной сфере за 2017 год</t>
  </si>
  <si>
    <t>ХХХ ХХ ХХ 39 1 04 ХХХХХ ХХХ</t>
  </si>
  <si>
    <t>ХХХ ХХ ХХ 39 2 03 ХХХХХ ХХХ</t>
  </si>
  <si>
    <t>ХХХ ХХ ХХ 39 2 06 ХХХХ ХХХ</t>
  </si>
  <si>
    <t>ХХХ ХХ ХХ 39 2 ХХ ХХХХ ХХХ</t>
  </si>
  <si>
    <t>ХХХ ХХ ХХ 39 4 01 ХХХХ ХХХ</t>
  </si>
  <si>
    <t>ХХХ ХХ ХХ 39 4 02 ХХХХ ХХХ</t>
  </si>
  <si>
    <t>100 ХХ ХХ 39 Б 12 ХХХХ ХХХ</t>
  </si>
  <si>
    <t>092 ХХ ХХ 39 Б 09 ХХХХ ХХХ</t>
  </si>
  <si>
    <t>092 ХХ ХХ 39 Б 02 ХХХХ ХХХ</t>
  </si>
  <si>
    <t>092 ХХ ХХ 39 Б 04 ХХХХ ХХХ</t>
  </si>
  <si>
    <t>092 ХХ ХХ 39 Б 07 ХХХХ ХХХ</t>
  </si>
  <si>
    <t>092 ХХ ХХ 39 8 02 ХХХХ ХХХ</t>
  </si>
  <si>
    <t>092 ХХ ХХ 39 8 03 ХХХХ ХХХ</t>
  </si>
  <si>
    <t>092 ХХХХ 39 Г 03 ХХХХХ ХХ</t>
  </si>
  <si>
    <t>Контрольное событие 5.2.3.1. Утвержден ежегодный план совместных мероприятий Федеральной налоговой службы и Федеральной службы судебных приставов по повышению эффективности взыскания задолженности по обязательным платежам на 2018 год</t>
  </si>
  <si>
    <t>092 01 13 39 8 02 90059 111</t>
  </si>
  <si>
    <t>092 01 13 39 8 02 90059 119</t>
  </si>
  <si>
    <t>092 01 13 39 8 02 90059 112</t>
  </si>
  <si>
    <t>092 01 13 39 8 02 93969 112</t>
  </si>
  <si>
    <t>092 01 13 39 8 02 93987 112</t>
  </si>
  <si>
    <t>092 01 13 39 8 02 90059 242</t>
  </si>
  <si>
    <t>092 01 13 39 8 02 90059 243</t>
  </si>
  <si>
    <t>092 01 13 39 8 02 90059 244</t>
  </si>
  <si>
    <t>092 01 13 39 8 02 90059 851</t>
  </si>
  <si>
    <t>092 01 13 39 8 02 90059 852</t>
  </si>
  <si>
    <t>092 01 13 39 8 02 90059 853</t>
  </si>
  <si>
    <t>092 07 05 39 8 02 90059 244</t>
  </si>
  <si>
    <t>092 01 08 39 8 02 92794 862</t>
  </si>
  <si>
    <t>092 01 13 39 8 03 90059 111</t>
  </si>
  <si>
    <t>092 01 13 39 8 03 90059 119</t>
  </si>
  <si>
    <t>092 01 13 39 8 03 90059 112</t>
  </si>
  <si>
    <t>092 01 13 39 8 03 93969 112</t>
  </si>
  <si>
    <t>092 01 13 39 8 03 93987 112</t>
  </si>
  <si>
    <t>092 01 13 39 8 03 90059 242</t>
  </si>
  <si>
    <t>092 01 13 39 8 03 90059 244</t>
  </si>
  <si>
    <t>092 01 13 39 8 03 90059 851</t>
  </si>
  <si>
    <t>092 01 13 39 8 03 90059 852</t>
  </si>
  <si>
    <t>092 01 13 39 8 03 90059 853</t>
  </si>
  <si>
    <t>092 07 05 39 8 03 90059 244</t>
  </si>
  <si>
    <t>092 04 12 39 Г 03 67510 822</t>
  </si>
  <si>
    <t>092 ХХ ХХ 39 5 ХХ ХХХХХ ХХХ</t>
  </si>
  <si>
    <t>092 ХХ ХХ ХХ ХХ ХХ ХХХХ ХХХ</t>
  </si>
  <si>
    <t>092 ХХ ХХ 39 5 01 ХХХХХ ХХХ</t>
  </si>
  <si>
    <t>1.2.1.</t>
  </si>
  <si>
    <t>Контрольное событие 2.3.7.4. Направлена в Счетную палату Российской Федерации ежеквартальная информация о ходе подготовки актов Правительства Российской Федерации, необходимых для реализации Федерального закона "О федеральном бюджете на 2017 год и на плановый период 2018 и 2019 годов" за IV квартал 2017 года</t>
  </si>
  <si>
    <t>ХХХ ХХХХ 39 1 02 ХХХХХ ХХХ</t>
  </si>
  <si>
    <t>Основное мероприятие 1.4. Совершенствование системы материальной мотивации федеральных государственных гражданских служащих и лиц, замещающих государственные должности Российской Федерации</t>
  </si>
  <si>
    <t xml:space="preserve">Контрольное событие 1.4.1.1.Внесен в Правительство Российской Федерации проект постановления Правительства Российской Федерации о материальном стимулировании федеральных государственных гражданских служащих (ФГГС) в 2018 году </t>
  </si>
  <si>
    <t>Контрольное событие 7.7.3.1. Опубликована консолидированная версия МСФО, признанных для применения на территории Российской Федерации, с учетом новых МСФО, признанных для применения в 2017 г.</t>
  </si>
  <si>
    <t xml:space="preserve">Мероприятие 7.9.1. Подготовка доклада об осуществлении Минфином России государственного контроля (надзора) за деятельностью саморегулируемых организаций аудиторов и об эффективности такого контроля (надзора) за год </t>
  </si>
  <si>
    <t>Контрольное событие 7.9.1.1. Доклад об осуществлении Минфином России государственного контроля (надзора) за деятельностью саморегулируемых организаций аудиторов и об эффективности такого контроля (надзора) за 2017 год размещен в системе ГАС "Управление"</t>
  </si>
  <si>
    <t>Мероприятие 10.2.1. Обеспечение Гохраном России формирования Государственного фонда драгоценных металлов и драгоценных камней Российской Федерации</t>
  </si>
  <si>
    <t xml:space="preserve">Мероприятие 12.3.1. Осуществление имущественного взноса Российской Федерации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 </t>
  </si>
  <si>
    <t>12.3.1.</t>
  </si>
  <si>
    <t>Основное мероприятие 6.1. Нормативно-правовое регулирование в сфере управления государственным долгом и государственными финансовыми активами Российской Федерации</t>
  </si>
  <si>
    <t xml:space="preserve">Основное мероприятие 7.4. Регулирование обязательных пенсионных накоплений, деятельности негосударственных пенсионных фондов и размещения активов институтов развития
</t>
  </si>
  <si>
    <t xml:space="preserve">Федякин И.Н., Врио директора Административного департмента </t>
  </si>
  <si>
    <r>
      <t>Контрольное событие 6.1.2.1. (6.2</t>
    </r>
    <r>
      <rPr>
        <i/>
        <vertAlign val="superscript"/>
        <sz val="10"/>
        <rFont val="Times New Roman"/>
        <family val="1"/>
        <charset val="204"/>
      </rPr>
      <t>5</t>
    </r>
    <r>
      <rPr>
        <i/>
        <sz val="10"/>
        <rFont val="Times New Roman"/>
        <family val="1"/>
        <charset val="204"/>
      </rPr>
      <t>) Утвержден отчет об итогах эмиссии государственных ценных бумаг в 2017 году</t>
    </r>
  </si>
  <si>
    <r>
      <t>Контрольное событие 10.2.2.4. (10.2</t>
    </r>
    <r>
      <rPr>
        <i/>
        <vertAlign val="superscript"/>
        <sz val="10"/>
        <rFont val="Times New Roman"/>
        <family val="1"/>
        <charset val="204"/>
      </rPr>
      <t>5</t>
    </r>
    <r>
      <rPr>
        <i/>
        <sz val="10"/>
        <rFont val="Times New Roman"/>
        <family val="1"/>
        <charset val="204"/>
      </rPr>
      <t>)Внесены в Правительство Российской Федерации планы отпуска драгоценных металлов и драгоценных камней из Госфонда России на 2018 год</t>
    </r>
  </si>
  <si>
    <r>
      <t>Контрольное событие 10.2.2.1. (10.1</t>
    </r>
    <r>
      <rPr>
        <i/>
        <vertAlign val="superscript"/>
        <sz val="10"/>
        <rFont val="Times New Roman"/>
        <family val="1"/>
        <charset val="204"/>
      </rPr>
      <t>5</t>
    </r>
    <r>
      <rPr>
        <i/>
        <sz val="10"/>
        <rFont val="Times New Roman"/>
        <family val="1"/>
        <charset val="204"/>
      </rPr>
      <t>) Внесены в Правительство Российской Федерации планы формирования Госфонда России драгоценными металлами и драгоценными камнями на 2018 год</t>
    </r>
  </si>
  <si>
    <t xml:space="preserve">Контрольное событие 1.2.1.7. Принят приказ Министерства финансов Российской Федерации "О внесении изменений в приказ Министерства финансов Российской Федерации от 31 декабря 2016 г. № 261н "О Порядке формирования и представления главными распорядителями средств федерального бюджета обоснований бюджетных ассигнований" в целях исполнения федерального бюджета в 2018 году </t>
  </si>
  <si>
    <t>Мероприятие 7.2.2. Разработка проекта федерального закона "О внесении изменения в статью 46.1 Федерального закона "О Центральном банке Российской Федерации (Банке России)" (в части предоставления Банком России Федеральному казначейству услуги по передаче финансовых сообщений)</t>
  </si>
  <si>
    <t>Контрольное событие 7.12.1.10. Направлен в Минфин России Доклад об осуществлении Федеральным казначейством внешнего контроля качества работы аудиторских организаций, указанных в части 3 статьи 5 Федерального закона от 30 декабря 2008 г. № 307-ФЗ "Об аудиторской деятельности", за 2017 год</t>
  </si>
  <si>
    <t>Контрольное событие 10.2.2.7. Принят приказ Министерства финансов Российской Федерации "Об отпуске драгоценных металлов и драгоценных камней из Госфонда России в 2018 году"</t>
  </si>
  <si>
    <t>Контрольное событие 10.2.2.10. Принят приказ Министерства финансов Российской Федерации "Об отпуске из Госфонда России в 2018году ценностей для переработки, включая аффинаж, в аффинажных организация"</t>
  </si>
  <si>
    <t>Контрольное событие 12.3.1.1. Заключено соглашение о предоставлении из федерального бюджета субсидий в виде имущественных взносов в государственную корпорацию  "Банк развития и внешнеэкономической деятельности (Внешэкономбанк)" на компенсацию части затрат по исполнению  обязательств  по внешним заимствованиям на рынках капитала и компенсацию убытков, возникающих в результате безвозмездной передачи активов в казну Российской Федерации</t>
  </si>
  <si>
    <t xml:space="preserve">Федякин И.Н., и.о. директора Административного департмента Минфина России </t>
  </si>
  <si>
    <r>
      <t>Контрольное событие 7.2.2.1. (7.2</t>
    </r>
    <r>
      <rPr>
        <i/>
        <vertAlign val="superscript"/>
        <sz val="10"/>
        <rFont val="Times New Roman"/>
        <family val="1"/>
        <charset val="204"/>
      </rPr>
      <t>5</t>
    </r>
    <r>
      <rPr>
        <i/>
        <sz val="10"/>
        <rFont val="Times New Roman"/>
        <family val="1"/>
        <charset val="204"/>
      </rPr>
      <t xml:space="preserve">) Обеспечено принятие Федерального закона "О внесении изменения в статью 461 Федерального закона "О Центральном банке Российской Федерации (Банке России)" </t>
    </r>
  </si>
  <si>
    <r>
      <t>Контрольное событие 7.4.6.1. (7.10</t>
    </r>
    <r>
      <rPr>
        <i/>
        <vertAlign val="superscript"/>
        <sz val="10"/>
        <rFont val="Times New Roman"/>
        <family val="1"/>
        <charset val="204"/>
      </rPr>
      <t>5</t>
    </r>
    <r>
      <rPr>
        <i/>
        <sz val="10"/>
        <rFont val="Times New Roman"/>
        <family val="1"/>
        <charset val="204"/>
      </rPr>
      <t>) Обеспечено принятие Федерального закона "О внесении изменений в отдельные законодательные акты Российской Федерации по вопросам регулирования деятельности негосударственных пенсионных фондов"</t>
    </r>
  </si>
  <si>
    <t>Основное мероприятие 7.7. Развитие правовой базы бухгалтерского учета и обеспечение применения международных стандартов финансовой отчетности на территории Российской Федерации</t>
  </si>
  <si>
    <r>
      <t>Предусмотрено ГП</t>
    </r>
    <r>
      <rPr>
        <b/>
        <vertAlign val="superscript"/>
        <sz val="10"/>
        <color theme="1"/>
        <rFont val="Times New Roman"/>
        <family val="1"/>
        <charset val="204"/>
      </rPr>
      <t>4</t>
    </r>
    <r>
      <rPr>
        <b/>
        <sz val="10"/>
        <color theme="1"/>
        <rFont val="Times New Roman"/>
        <family val="1"/>
        <charset val="204"/>
      </rPr>
      <t xml:space="preserve"> </t>
    </r>
  </si>
  <si>
    <t>Кассовое исполнение на 01.04.2018</t>
  </si>
  <si>
    <t>Плановая дата окончания реализации мероприятия/наступления контрольного события</t>
  </si>
  <si>
    <t>Фактическая дата окончания реализации мероприятия/  наступления контрольного события</t>
  </si>
  <si>
    <t>Ожидаемая дата наступления контрольного события/ ожидаемое значение контрольного события</t>
  </si>
  <si>
    <t xml:space="preserve">Причины невыполнения/ отклонения сроков, объемов финансирования мероприятий и контрольных событий и их влияние на ход реализации госпрограммы5 </t>
  </si>
  <si>
    <t>Меры нейтрализации/  минимизации отклонения по контрольному событию, оказывающего существенное воздействие на реализацию госпрограммы6</t>
  </si>
  <si>
    <t>Фактический результат реализации мероприятия</t>
  </si>
  <si>
    <r>
      <t>Сводная бюджетная роспись на 01.04.2018.</t>
    </r>
    <r>
      <rPr>
        <b/>
        <vertAlign val="superscript"/>
        <sz val="10"/>
        <color theme="1"/>
        <rFont val="Times New Roman"/>
        <family val="1"/>
        <charset val="204"/>
      </rPr>
      <t>3</t>
    </r>
  </si>
  <si>
    <r>
      <t>Заключено контрактов на отчетную дату.</t>
    </r>
    <r>
      <rPr>
        <b/>
        <vertAlign val="superscript"/>
        <sz val="10"/>
        <color theme="1"/>
        <rFont val="Times New Roman"/>
        <family val="1"/>
        <charset val="204"/>
      </rPr>
      <t>2</t>
    </r>
  </si>
  <si>
    <t>ФОРМА МОНИТОРИНГА РЕАЛИЗАЦИИ ГОСУДАРСТВЕННОЙ ПРОГРАММЫ РОССИЙСКОЙ ФЕДЕРАЦИИ 
"УПРАВЛЕНИЕ ГОСУДАРСТВЕННЫМИ ФИНАНСАМИ И РЕГУЛИРОВАНИЕ ФИНАНСОВЫХ РЫНКОВ" С 01.01.2018 ПО 01.04.2018</t>
  </si>
  <si>
    <t xml:space="preserve"> В целях реализации постановления Правительства РФ от 24.01.2017 № 62 с 01.02.2017 стартовал добровольный эксперимент по маркировке контрольными (идентификационными) знаками и мониторингу за оборотом отдельных видов лекарственных препаратов для медицинского применения, в рамках которого ФНС России разработан и 01.06.2017 запущен информационный ресурс (далее – ИР) маркировки лекарственных препаратов.  
     Постановлением Правительства Российской Федерации от 30.12.2017 № 1715 «О внесении изменений в постановление Правительства Российской Федерации от 24 января 2017 г. № 62» продлен срок проведения эксперимента по маркировке контрольными (идентификационными) знаками и мониторингу за оборотом отдельных видов лекарственных препаратов для медицинского применения по 31.12.2018. По состоянию на 30.03.2018 в ИР маркировки ЛП зарегистрировано 3829 участников добровольного эксперимента, а промаркировано более 9 млн. препаратов.
     Также,  в соответствии с постановлением Правительства Российской Федерации от 11.08.2016 № 787, продолжается реализация пилотного проекта по введению маркировки товаров контрольными (идентификационными) знаками по товарной позиции «Предметы одежды, принадлежности к одежде и прочие изделия, из натурального меха» и по состоянию на 30.03.2018 в ИР маркировки меховых изделий зарегистрировано более 10 120 участников, промаркировано более 5 млн. товаров, из них розничная реализация меховых изделий составила более 2 млн на сумму 120,2 млрд. рублей.</t>
  </si>
  <si>
    <t>По итогам двух месяцев 2018 года налоговыми органами урегулировано задолженности по налогам, сборам и страховым взносам на общую сумму 247 млрд. рублей, в том числе:
   -  123 млрд. рублей поступило в бюджет от применения мер принудительного взыскания;
   - 71 млрд. рублей задолженности урегулировано путем проведения зачета имеющейся у налогоплательщиков переплаты;
   -  53 млрд рублей – списано задолженности, безнадежной к взысканию.
     [Информация по состоянию на 01.04.2018 с учетом сроков формирования статистической налоговой отчетности по форме №4-ОР может быть представлена на ранее 25.04.2018.]</t>
  </si>
  <si>
    <t>Утвержден отчет об итогах систематизации и анализа судебной практики по искам к Минфину России, как органу государственной власти, а также к публичному образованию в лице Минфина России либо Правительства Российской Федерации за 2017 год</t>
  </si>
  <si>
    <t xml:space="preserve">Утвержден отчет  об исполнении Министерством финансов Российской Федерации судебных актов по искам к Российской Федерации в 2017 году </t>
  </si>
  <si>
    <t>Проект федерального закона, предусматривающий проведение второго этапа добровольного декларирования (амнистии капиталов) в период с 1 марта по 31 декабря 2018 года, внесен депутатами ГД РФ А.М. Макаровым, П.В.Крашенинниковым, А.Г. Аксаковым, А.Н. Диденко.
Минфин России письмо от 01.02.2018 № 01-02-01/03-5675 внес заключение на законопроект в Правительство Российской Федерации. 
Принят Федеральный закон от 19.02.2018 N 33-ФЗ "О внесении изменений в Федеральный закон "О добровольном декларировании физическими лицами активов и счетов (вкладов) в банках и о внесении изменений в отдельные законодательные акты Российской Федерации".</t>
  </si>
  <si>
    <t>Принят приказ Минфина России от 31.01.2018 № 18н "О внесении изменений в приказ Министерства финансов Российской Федерации от 31 декабря 2017 г. № 261н и признании утратившими силу отдельных положений приказа Министерства финансов Российской Федерации от 3 июля 2016 г. № 107н" (зарегистрирован в Минюсте России 02.03.2018 № 50217).</t>
  </si>
  <si>
    <t>Проект постановления Правительства Российской Федерации о материальном стимулировании федеральных государственных гражданских служащих внесен Министерством финансов Российской Федерации в Правительство Российской Федерации (письмо от 08.02.2018), принято постановление Правительства Российской Федерации от 06.03.2018 № 229-6</t>
  </si>
  <si>
    <t>Принят Федеральный закон от 19.02.2018 № 29-ФЗ «О внесении изменения в статью 461 Федерального закона «О Центральном банке Российской Федерации (Банке России)».</t>
  </si>
  <si>
    <t>Принят Федеральный закон от 07.03.2018 № 49-ФЗ "О внесении изменений в отдельные законодательные акты Российской Федерации по вопросам регулирования деятельности негосударственных пенсионных фондов"</t>
  </si>
  <si>
    <t>29.01.2018</t>
  </si>
  <si>
    <t>На официальном Интернет-сайте Минфина России 29.01.2018 опубликована консолидированная версия МСФО на русском языке, обновляемая по мере введения новых документов МСФО для применения на территории Российской Федерации</t>
  </si>
  <si>
    <t>Доклад "Об осуществлении Минфином России государственного контроля (надзора) за деятельностью саморегулируемых организаций аудиторов и об эффективности такого контроля (надзора) за 2017 год" 15.03.2018 размещен в системе ГАС "Управление" и направлен в Минэкономразвития России письмом № 07-03-07/16044</t>
  </si>
  <si>
    <t>Проект Графика подготовки и рассмотрения в 2018 году проектов федеральных законов, документов и материалов, разрабатываемых при составлении проекта федерального бюджета и проектов бюджетов государственных внебюджетных фондов Российской Федерации на 2019 год и на плановый период 2020 и 2021 годов, внесен в Правительство Российской Федерации письмом от 16.02.2018 № 01-02-01/16-9938, доработанный проект Графика  внесен в Правительство Российской Федерации письмом от 22.03.2018 № 01-02-01/16-18082.</t>
  </si>
  <si>
    <t>Федеральным законом от 05.12.2017 № 362-ФЗ "О федеральном бюджете на 2018 год и на плановый срок 2019 и 2020 годов" норм, предусматривающих необходимость разработки правил (порядка и условий) урегулирования задолженности по денежным обязательствам перед федеральным бюджетом отсутствует. В связи с этим реализация мероприятия в 2018 г. не требуется.</t>
  </si>
  <si>
    <t>Меры нейтрализации не требуется.</t>
  </si>
  <si>
    <t>Отчет о результатах проведения Федеральным казначейством контрольных мероприятий в финансово-бюджетной сфере за 2017 год направлен в Минфин России письмом от 28.02.2018 № 07-04-04/21-3289. Отчет по форме федерального статистического наблюдения № 1-АЭ «Сведения об административных правонарушениях в сфере экономики» за 2017 год направлен в Федеральную службу государственной статистики письмом от 15.03.2018 № 07-04-04/21-4194</t>
  </si>
  <si>
    <t>Доклад об осуществлении Федеральным казначейством внешнего контроля качества работы аудиторских организаций за 2017 год направлен письмом Федерального казначейства от 28 февраля 2018 г. № 19-00-07/3219 в Министерство финансов Российской Федерации. Информация об исполнении государственной функции по внешнему контролю качества работы аудиторских организаций, определенных Федеральным законом "Об аудиторской деятельности", включена в Итоговый доклад о результатах деятельности Федерального казначейства за 2017 год</t>
  </si>
  <si>
    <t>Правительством Российской Федерации было принято распоряжение от 24.01.2018 № 70-р об утверждении плана отпуска драгоценных камней из Госфонда России на 2018 год</t>
  </si>
  <si>
    <t>ПО 10.2.2.1 Министерством финансов Российской Федерации в Правительство Российской Федерации было направлено письмо от 29.12.2017 № 01-02-01/22-88329 с проектом плана формирования  Госфонда России драгоценными металлами и драгоценными камнями на 2018 год
По 10.2.2.4 Министерством финансов Российской Федерации в Правительство Российской Федерации было направлено письмо от 29.12.2017 № 01-02-01/22-88329 с проектом плана отпуска драгоценных металлов и драгоценных камней из Госфонда России на 2018 год
По 10.2.2.7 Приказ Министерства финансов Российской Федерации от 26.01.2018 № 33 «Об отпуске драгоценных камней и драгоценных металлов из Госфонда России в 2018 году»
По 10.2.2.10 Приказ Министерства финансов Российской Федерации от 06.02.2018 № 59 «Об отпуске из Госфонда России в 2018 году драгоценных металлов для переработки, включая аффинаж, в аффинажных организациях</t>
  </si>
  <si>
    <t>Направлено в Счетную палату Российской Федерации письмо от 10 января 2018 г. № 01-02-01/09-321 о ходе подготовки актов Правительства Российской Федерации, необходимых для реализации Федерального закона "О федеральном бюджете на 2017 год и на плановый период 2018 и 2019 годов" за IV квартал 2017 года</t>
  </si>
  <si>
    <t>Информация направлена в Минфин России письмом ФКУ "Пробирная палата России" от 09.02.2018 №  40-03-1-04/185</t>
  </si>
  <si>
    <t>Основное мероприятие 2.4. Кассовое обслуживание исполнения бюджетов бюджетной системы Российской Федерации, учет операций со средствами неучастников бюджетного процесса и формирование бюджетной отчетности</t>
  </si>
  <si>
    <t>в процессе 
реализации</t>
  </si>
  <si>
    <t>100 ХХ ХХ 39 2 04 ХХХХ ХХХ</t>
  </si>
  <si>
    <t>36 826 265,8</t>
  </si>
  <si>
    <t>100 0106 39 2 04 90011 121</t>
  </si>
  <si>
    <t>100 0106 39 2 04 90011 129</t>
  </si>
  <si>
    <t>100 0106 39 2 04 90012 121</t>
  </si>
  <si>
    <t>100 0106 39 2 04 90012 129</t>
  </si>
  <si>
    <t>100 0106 39 2 04 90019 122</t>
  </si>
  <si>
    <t>100 0106 39 2 04 90019 242</t>
  </si>
  <si>
    <t>100 0106 39 2 04 90019 243</t>
  </si>
  <si>
    <t>100 0106 39 2 04 90019 244</t>
  </si>
  <si>
    <t>100 0106 39 2 04 90019 831</t>
  </si>
  <si>
    <t>100 0106 39 2 04 90019 851</t>
  </si>
  <si>
    <t>100 0106 39 2 04 90019 852</t>
  </si>
  <si>
    <t>100 0106 39 2 04 90019 853</t>
  </si>
  <si>
    <t>100 0106 39 2 04 90059 111</t>
  </si>
  <si>
    <t>100 0106 39 2 04 90059 112</t>
  </si>
  <si>
    <t>100 0106 39 2 04 90059 119</t>
  </si>
  <si>
    <t>100 0106 39 2 04 90059 242</t>
  </si>
  <si>
    <t>100 0106 39 2 04 90059 243</t>
  </si>
  <si>
    <t>100 0106 39 2 04 90059 244</t>
  </si>
  <si>
    <t>100 0106 39 2 04 90059 851</t>
  </si>
  <si>
    <t>100 0106 39 2 04 90059 852</t>
  </si>
  <si>
    <t>100 0106 39 2 04 90059 853</t>
  </si>
  <si>
    <t>100 0106 39 2 04 93969 112</t>
  </si>
  <si>
    <t>100 0106 39 2 04 93969 122</t>
  </si>
  <si>
    <t>100 0106 39 2 04 93987 112</t>
  </si>
  <si>
    <t>100 0106 39 2 04 93987 122</t>
  </si>
  <si>
    <t>37 906 461</t>
  </si>
  <si>
    <t>6 727 812,5</t>
  </si>
  <si>
    <t>2.4.1</t>
  </si>
  <si>
    <t>Мероприятие 2.4.1. 
Кассовое обслуживание исполнения бюджетов бюджетной системы Российской Федерации, учет операций со средствами неучастников бюджетного процесса</t>
  </si>
  <si>
    <t>Демидов А.Ю., Заместитель руководителя Казначейства России</t>
  </si>
  <si>
    <t>10 492 106,2</t>
  </si>
  <si>
    <r>
      <rPr>
        <b/>
        <sz val="10"/>
        <color indexed="8"/>
        <rFont val="Times New Roman"/>
        <family val="1"/>
        <charset val="204"/>
      </rPr>
      <t>Основное мероприятие 2.5. 
Управление резервными средствами федерального бюджета</t>
    </r>
  </si>
  <si>
    <t>в процессе реализации</t>
  </si>
  <si>
    <t>ХХХ ХХ ХХ 39 2 05 ХХХХ ХХХ</t>
  </si>
  <si>
    <t>2.5.1.</t>
  </si>
  <si>
    <t>Мероприятие 2.5.1. Управление резервным фондом Президента Российской Федерации на исполнение расходных обязательств Российской Федерации</t>
  </si>
  <si>
    <t xml:space="preserve">Ерошкина Л.А., Директор Департамента межбюджетных отношений 
Минфина России </t>
  </si>
  <si>
    <t>В отчетном периоде объем бюджетных ассигнований резервного фонда Президента Российской Федерации увеличен в соответствии с пунктом 4 статьи 94 Бюджетного кодекса Российской Федерации на сумму 1 868 405,3 тыс. рублей и на основании Федерального закона "О внесении изменений в Федеральный закон "О федеральном бюджете на 2018 год и на плановый период 2019 и 2020 годов"  от 03.07.2018 г. № 193-ФЗ на сумму 6 734 047,8 тыс. рублей. 
За отчетный период на основании 6 распоряжений Президента Российской Федерации  бюджетные ассигнования уменьшены на сумму 5 750 277,2 тыс. рублей и переданы федеральным органам исполнительной власти (главным распорядителям бюджетных средств) путем  внесения изменений в сводную бюджетную роспись, в том числе:
Управлению делами Президента Российской Федерации для изготовления в 2018 году памятных медалей "ХIХ Всемирный фестиваль молодежи и студентов 2017 года в г.Сочи", футляров к медалям и бланков грамот к ним, а также рамок для грамот в размере  26 998,4 тыс. рублей; Росавтодору на строительство, реконструкцию и капитальный ремонт улично-дорожной сети и автомобильных дорог в Республике Крым –   4 500 000,0 тыс.рублей; Минкультуры России для организаций культуры – 208 247,0 тыс.рублей; Минздраву России для организаций здравоохранения – 517 347,1 тыс.рублей;   Минтруду России для организаций социального обслуживания – 18 722,5 тыс.рублей; Минспорту России для физкультурно-спортивных организаций  –  42 890,4 тыс.рублей; Минобрнауки России для образовательных организаций – 356 738,5 тыс. рублей,  Минстрою России на ремонт отдельных построек культурного наследия - 51 509,2 тыс.рублей и Минтрансу России для изготовления памятных медалей "За строительство Крымского моста" - 27 824,1 тыс. рублей.</t>
  </si>
  <si>
    <t>092 01 11 39 2 05 20550 870</t>
  </si>
  <si>
    <t>X*</t>
  </si>
  <si>
    <t>2.5.2.</t>
  </si>
  <si>
    <t>Мероприятие 2.5.2. Управление резервным фондом Правительства Российской Федерации на исполнение расходных обязательств Российской Федерации</t>
  </si>
  <si>
    <t xml:space="preserve">В отчетном периоде объем бюджетных ассигнований резервного фонда Правительства Российской Федерации увеличен в соответствии с пунктом 3 части 1 и пунктом 1 части 3 статьи 6  и пунктом 2 части 3 статьи 6 Федерального закона от 14.11.2017 № 315-ФЗ "О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федерального бюджета в 2018 году", пунктом 4 статьи 94, пунктом 4.2 статьи 132 и пунктом 5.1 статьи 242 Бюджетного кодекса Российской Федерации  на сумму 
209 003 093,8 тыс. рублей, 3 108 408,6 тыс. рублей,  32 077 980,6 тыс. рублей, 3 974 708,4 тыс. рублей и 3 178 834,5 тыс. рублей соответственно.
В отчетном периоде объем бюджетных ассигнований резервного фонда Правительства Российской Федерации уменьшен в соответствии с Федеральным законом от 03.07.2018 № 193-ФЗ "О внесении изменений в Федеральный закон "О федеральном бюджете на 2018 год и на плановый период 2019 и 2020 годов"  на сумму 45 378 822,2 тыс. рублей.
На основании распоряжений Правительства Российской Федерации из резервного фонда Правительства Российской Федерации выделены бюджетные ассигнования (с соответствующим внесением изменений в сводную бюджетную роспись): 
    - в соответствии с подпунктом "б", "в" пункта 4 Положения о порядке использования в 2018 году бюджетных ассигнований резервного фонда Правительства Российской Федерации, утвержденного постановлением Правительства Российской Федерации от 25.01.2018 № 61 "О некоторых вопросах использования бюджетных ассигнований резервного фонда Правительства Российской Федерации" (в редакции постановления Правительства Российской Федерации от 04.08.2018 № 912) (далее - Положение), на финансовое обеспечение оказания финансовой помощи бюджетам субъектов Российской Федерации  в объеме 118 936 093,4 тыс. рублей;
    - в соответствии с подпунктом "д" пункта 4 Положения на финансовое обеспечение иных мероприятий по решениям Председателя Правительства Российской Федерации в объеме                                            35 189 210,7 тыс. рублей. </t>
  </si>
  <si>
    <t>092 01 11 39 2 05 20540 870</t>
  </si>
  <si>
    <t>2.5.3.</t>
  </si>
  <si>
    <t>Мероприятие 2.5.3. Управление иными резервами на исполнение расходных обязательств Российской Федерации</t>
  </si>
  <si>
    <t>092 01 08 39 2 05 99999 870</t>
  </si>
  <si>
    <t>092 01 13 39 2 05 93596 831</t>
  </si>
  <si>
    <t>092 01 13 39 2 05 93596 870</t>
  </si>
  <si>
    <t xml:space="preserve">Мерорприятие 5.2.12. Организация и осуществление ресурсного обеспечения мероприятий госпрограммы </t>
  </si>
  <si>
    <t>5.2.12</t>
  </si>
  <si>
    <t>Андрющенко С.Н., заместитель руководителя ФНС России</t>
  </si>
  <si>
    <t>182 0106 39 4 02 90011 121</t>
  </si>
  <si>
    <t>182 0106 39 4 02 90011 129</t>
  </si>
  <si>
    <t>182 0106 39 4 02 90012 121</t>
  </si>
  <si>
    <t>182 0106 39 4 02 90012 129</t>
  </si>
  <si>
    <t>182 0106 39 4 02 90019 122</t>
  </si>
  <si>
    <t>182 0106 39 4 02 90019 129</t>
  </si>
  <si>
    <t>182 0106 39 4 02 90019 242</t>
  </si>
  <si>
    <t>182 0106 39 4 02 90019 243</t>
  </si>
  <si>
    <t>182 0106 39 4 02 90019 244</t>
  </si>
  <si>
    <t>182 0106 39 4 02 90019 321</t>
  </si>
  <si>
    <t>182 0106 39 4 02 90019 831</t>
  </si>
  <si>
    <t>182 0106 39 4 02 90019 851</t>
  </si>
  <si>
    <t>182 0106 39 4 02 90019 852</t>
  </si>
  <si>
    <t>182 0106 39 4 02 90019 853</t>
  </si>
  <si>
    <t>182 0106 39 4 02 90059 111</t>
  </si>
  <si>
    <t>182 0106 39 4 02 90059 112</t>
  </si>
  <si>
    <t>182 0106 39 4 02 90059 119</t>
  </si>
  <si>
    <t>182 0106 39 4 02 90059 242</t>
  </si>
  <si>
    <t>182 0106 39 4 02 90059 243</t>
  </si>
  <si>
    <t>182 0106 39 4 02 90059 244</t>
  </si>
  <si>
    <t>182 0106 39 4 02 90059 851</t>
  </si>
  <si>
    <t>182 0106 39 4 02 90059 852</t>
  </si>
  <si>
    <t>182 0106 39 4 02 90059 853</t>
  </si>
  <si>
    <t>182 0106 39 4 02 92035 244</t>
  </si>
  <si>
    <t>182 0106 39 4 02 92035 831</t>
  </si>
  <si>
    <t>182 0106 39 4 02 92036 244</t>
  </si>
  <si>
    <t>182 0106 39 4 02 92036 852</t>
  </si>
  <si>
    <t>182 0106 39 4 02 92048 242</t>
  </si>
  <si>
    <t>182 0106 39 4 02 93969 112</t>
  </si>
  <si>
    <t>182 0106 39 4 02 93969 122</t>
  </si>
  <si>
    <t>182 0106 39 4 02 93974 321</t>
  </si>
  <si>
    <t>182 0106 39 4 02 93987 112</t>
  </si>
  <si>
    <t>182 0106 39 4 02 93987 122</t>
  </si>
  <si>
    <t>182 0106 39 4 02 94009 412</t>
  </si>
  <si>
    <t>182 0106 39 4 02 94009 414</t>
  </si>
  <si>
    <t>182 0108 39 4 02 92794 862</t>
  </si>
  <si>
    <t>182 0112 39 4 02 90019 241</t>
  </si>
  <si>
    <t>182 0705 39 4 02 90059 611</t>
  </si>
  <si>
    <t>182 0705 39 4 02 90059 612</t>
  </si>
  <si>
    <t>6.2.</t>
  </si>
  <si>
    <t>Основное мероприятие 6.2. Обеспечение своевременности и полноты исполнения долговых обязательств Российской Федерации</t>
  </si>
  <si>
    <t xml:space="preserve">в процессе реализации </t>
  </si>
  <si>
    <t>092 ХХ ХХ 39 5 02 ХХХХХ ХХХ</t>
  </si>
  <si>
    <t>6.2.1.</t>
  </si>
  <si>
    <t>Мероприятие 6.2.1. Исполнение обязательств по государственному внутреннему долгу Российской Федерации</t>
  </si>
  <si>
    <t>Обязательства Российской Федерации по погашению и обслуживанию государственного внутреннего долга Российской Федерации исполняются своевременно и в полном объеме.</t>
  </si>
  <si>
    <t>092 13 01 39 5 02 92788 710</t>
  </si>
  <si>
    <t>6.2.2.</t>
  </si>
  <si>
    <t>Мероприятие 6.2.2. Исполнение обязательств по государственному внешнему долгу Российской Федерации</t>
  </si>
  <si>
    <t>092 13 02 39 5 02 92788 710</t>
  </si>
  <si>
    <t>6.4.</t>
  </si>
  <si>
    <t>Основное мероприятие 6.4. Оказание государственной гарантийной поддержки национальной промышленности, реализации инвестиционных проектов (в том числе региональных), экспорта, развития малого и среднего предпринимательства, выполнения гособоронзаказа</t>
  </si>
  <si>
    <t>092 ХХ ХХ 39 5 04 ХХХХХ ХХХ</t>
  </si>
  <si>
    <t>6.4.2.</t>
  </si>
  <si>
    <t>Мероприятие 6.4.2. Планирование ассигнований на исполнение государственных гарантий Российской Федерации</t>
  </si>
  <si>
    <t>092 04 12 39 5 04 92056 841</t>
  </si>
  <si>
    <t>6.5.</t>
  </si>
  <si>
    <t>Основное мероприятие 6.5. Взаимодействие с международными рейтинговыми агентствами</t>
  </si>
  <si>
    <t>092 ХХ ХХ 39 5 05 ХХХХХ ХХХ</t>
  </si>
  <si>
    <t>092 01 13 39 5 05 99999 244</t>
  </si>
  <si>
    <t>6.5.1.</t>
  </si>
  <si>
    <t>Мероприятие 6.5.1. Привлечение услуг ведущих международных рейтинговых агентств, взаимодействие с международными рейтинговыми агентствами</t>
  </si>
  <si>
    <t>6.7.</t>
  </si>
  <si>
    <t>Основное мероприятие 6.7. Выполнение обязательств по выплате вознаграждений агентам и консультантам</t>
  </si>
  <si>
    <t>092 ХХ ХХ 39 5 07 ХХХХХ ХХХ</t>
  </si>
  <si>
    <t>6.7.1.</t>
  </si>
  <si>
    <t>Мероприятие 6.7.1. Выплата вознаграждений агентам Правительства Российской Федерации</t>
  </si>
  <si>
    <t>092 01 13 39 5 07 92037 244</t>
  </si>
  <si>
    <t xml:space="preserve">В марте 2018 года осуществлено размещение двух выпусков облигаций внешних облигационных займов Российской Федерации с погашением через 11 и 29 лет совокупным объемом 4 000,0 млн. долл. США и проведен обмен облигаций внешних облигационных займов Российской Федерации номинальной стоимостью 2 750,6 млн. долл. США (с учетом амортизации) на облигации внешних облигационных займов Российской Федерации номинальной стоимостью 3 212,2 млн. долл. США. 
ВТБ Капитал плс (VTB Capital plc) в соответствии с заключенным 7 марта 2018 года государственным контрактом № 01-01-06/04-92 осуществлена выплата вознаграждения за услуги по размещению облигаций внешних облигационных займов Российской Федерации в размере 0,4 млн. долл. США за счет средств, привлеченных в результате размещения. Выплата вознаграждения за услуги по размещению в рамках обмена облигаций внешних облигационных займов Российской Федерации в размере 1,6 млн. долл. США будет осуществлена после получения от банка-агента полного комплекта документов, предусмотренных государственным контрактом.
                                                                                                                                                                                                                                                                                                                                       Осуществлены выплаты Внешэкономбанку по Депозитарному договору в сумме 18,6 млн. руб.
</t>
  </si>
  <si>
    <t>6.7.2.</t>
  </si>
  <si>
    <t>Мероприятие 6.7.2. Выплата вознаграждений консультантам</t>
  </si>
  <si>
    <t xml:space="preserve">В феврале 2018 года осуществлена  выплата вознаграждения Товариществу с ограниченной ответственностью по законодательству штата Нью-Йорк «Клири Готтлиб Стин энд Гамильтон ЛЛП» за оказание в 2017 году юридических услуг в размере 16,7 млн. руб. </t>
  </si>
  <si>
    <t>092 01 13 39 5 07 99999 244</t>
  </si>
  <si>
    <t>6.9.</t>
  </si>
  <si>
    <t>Основное мероприятие 6.9. Обеспечение защиты интересов Российской Федерации в международных судебных и иных юридических спорах, касающихся финансовых претензий к Российской Федерации</t>
  </si>
  <si>
    <t>092 ХХ ХХ 39 5 09 ХХХХХ ХХХ</t>
  </si>
  <si>
    <t>6.9.2.</t>
  </si>
  <si>
    <t>Мероприятие 6.9.2. Планирование и обеспечение финансирования юридических и адвокатских услуг, а также оплата соответствующих судебных издержек</t>
  </si>
  <si>
    <t>092 01 13 39 5 09 93596 832</t>
  </si>
  <si>
    <t>6.10.2.</t>
  </si>
  <si>
    <t xml:space="preserve">Мероприятие 6.10.2. Исполнение Программы предоставления государственных финансовых и государственных экспортных кредитов </t>
  </si>
  <si>
    <t>Программа предоставления государственных финансовых и государственных экспортных кредитов исполнена на 16,6%.</t>
  </si>
  <si>
    <t>6.10.</t>
  </si>
  <si>
    <t>Основное мероприятие 6.10. Обеспечение реализации соглашений Российской Федерации с правительствами иностранных государств-заёмщиками</t>
  </si>
  <si>
    <t>7.6.</t>
  </si>
  <si>
    <t>Основное мероприятие 7.6. Защита прав инвесторов и потребителей финансовых услуг</t>
  </si>
  <si>
    <t>092 ХХ ХХ 39 Б 06 ХХХХ ХХХ</t>
  </si>
  <si>
    <t>7.6.5.</t>
  </si>
  <si>
    <t>Мероприятие 7.6.5. Разработка проекта федерального закона, устанавливающего возможность определять размер дивидендов, выплачиваемых акционерным обществом, исходя из показателей финансовой отчетности, в том числе консолидированной, составленной в соответствии с международными стандартами финансовой отчетности</t>
  </si>
  <si>
    <t>7.6.6.</t>
  </si>
  <si>
    <t>Мероприятие 7.6.6. Выплата комиссионного вознаграждения и возмещение затрат, связанных с погашением гарантированных сбережений граждан</t>
  </si>
  <si>
    <t>092 01 13 39 Б 06 92037 244</t>
  </si>
  <si>
    <t>Подпрограмма 11. "Государственное регулирование в сфере производства и оборота этилового спирта, алкогольной и спиртосодержащей продукции"</t>
  </si>
  <si>
    <t>160 ХХХХ 39 9 00 ХХХХХ ХХ</t>
  </si>
  <si>
    <t>Мероприятие 11.1.1. Обеспечение содержания государственных гражданских служащих, материально-техническое обеспечение и иные расходы</t>
  </si>
  <si>
    <t>11.1.1.</t>
  </si>
  <si>
    <t>160 01 06 39 9 01 90011 121</t>
  </si>
  <si>
    <t>160 01 06 39 9 01 90011 129</t>
  </si>
  <si>
    <t>160 01 06 39 9 01 90012 121</t>
  </si>
  <si>
    <t>160 01 06 39 9 01 90012 129</t>
  </si>
  <si>
    <t>160 01 06 39 9 01 90019 122</t>
  </si>
  <si>
    <t>160 01 06 39 9 01 90019 129</t>
  </si>
  <si>
    <t>160 01 06 39 9 01 90019 242</t>
  </si>
  <si>
    <t>160 01 06 39 9 01 90019 244</t>
  </si>
  <si>
    <t>160 01 06 39 9 01 92077 244</t>
  </si>
  <si>
    <t>160 01 06 39 9 01 92077 831</t>
  </si>
  <si>
    <t>160 01 06 39 9 01 90019 831</t>
  </si>
  <si>
    <t>160 01 06 39 9 01 90019 851</t>
  </si>
  <si>
    <t>160 01 06 39 9 01 90019 852</t>
  </si>
  <si>
    <t>160 01 06 39 9 01 90019 853</t>
  </si>
  <si>
    <t>160 01 12 39 9 01 93969 122</t>
  </si>
  <si>
    <t>Подпрограмма 8. "Развитие международного финансово-экономического сотрудничества Российской Федерации"</t>
  </si>
  <si>
    <t>ХХХ ХХ ХХ 39 6 00 ХХХХ ХХХ</t>
  </si>
  <si>
    <t>8.2.</t>
  </si>
  <si>
    <t>Основное мероприятие 8.2. Обеспечение реализации политики Российской Федерации в сфере международных финансово-экономических отношений</t>
  </si>
  <si>
    <t>092 ХХ ХХ 39 6 02 ХХХХ ХХХ</t>
  </si>
  <si>
    <t>8.2.1.</t>
  </si>
  <si>
    <t>Мероприятие 8.2.1. Уплата взносов в международные организации</t>
  </si>
  <si>
    <t>Бокарев А.А., директор Департамента международных финансовых отношений Минфина России</t>
  </si>
  <si>
    <t>в процессе реализаии</t>
  </si>
  <si>
    <t>Выполнение условий международных соглашений Российской Федерации</t>
  </si>
  <si>
    <t>092 01 08 39 6 02 92794 862</t>
  </si>
  <si>
    <t>092 01 08 39 6 02 92794 863</t>
  </si>
  <si>
    <t>092 01 08 39 6 02 92794 870</t>
  </si>
  <si>
    <t>8.3.</t>
  </si>
  <si>
    <t xml:space="preserve">Основное мероприятие 8.3. Координация подготовки и реализации проектов, осуществляемых в Российской Федерации при участии международных финансовых организаций </t>
  </si>
  <si>
    <t>092 ХХ ХХ 39 6 03 ХХХХ ХХХ</t>
  </si>
  <si>
    <t>8.3.1.</t>
  </si>
  <si>
    <t>Мероприятие 8.3.1. Привлечение займов международных финансовых организаций и предоставление софинансирования для реализации проектов с участием международных финансовых организаций</t>
  </si>
  <si>
    <t>В рамках каждого из проектов, реализуемых Российской Федерацией с участием международных финансовых организаций: выполнение проектных мероприятий, достижение заявленных целей проекта, установленных в соглашениях о займах в соответствии с годовым планом закупок</t>
  </si>
  <si>
    <t>092 01 06 39 6 03 92795 244</t>
  </si>
  <si>
    <t>092 01 06 39 6 03 92796 244</t>
  </si>
  <si>
    <t>092 01 13 39 6 03 92795 244</t>
  </si>
  <si>
    <t>092 01 13 39 6 03 92796 244</t>
  </si>
  <si>
    <t>160 01 12 39 9 01 90019 241</t>
  </si>
  <si>
    <t>9</t>
  </si>
  <si>
    <t>Подпрограмма 9. "Создание и развитие государственной интегрированной информационной системы управления общественными финансами "Электронный бюджет"</t>
  </si>
  <si>
    <t>ХХХ ХХ ХХ 39 7 00 ХХХХ ХХХ</t>
  </si>
  <si>
    <t>9.1.</t>
  </si>
  <si>
    <t>Основное мероприятие 9.1. Совершенствование информационного обеспечения бюджетных правоотношений</t>
  </si>
  <si>
    <t>092 ХХ ХХ 39 7 01 ХХХХ ХХХ</t>
  </si>
  <si>
    <t>9.1.1.</t>
  </si>
  <si>
    <t>Мероприятие 9.1.1. Проектирование и разработка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Министерство финансов Российской Федерации</t>
  </si>
  <si>
    <t>Чернякова Е.Е., директор Департамента информационных технологий в сфере управления государственными и муниципальными финансами и информационного обеспечения бюджетного процесса Минфина России</t>
  </si>
  <si>
    <t>Осуществляются мероприятия по проектированию и разработке подсистем государственной интегрированной информационной системы управления общественными финансами "Электронный бюджет", оператором которых является Министерство финансов Российской Федерации</t>
  </si>
  <si>
    <t>092 01 06 39 7 02 90019 242</t>
  </si>
  <si>
    <t>9.2.</t>
  </si>
  <si>
    <t xml:space="preserve">Основное мероприятие 9.2. 
Создание централизованных технологий хранения и обработки информации в сфере управления общественными финансами </t>
  </si>
  <si>
    <t>100 ХХ ХХ 39 7 02 ХХХХ ХХХ</t>
  </si>
  <si>
    <t>9.2.1.</t>
  </si>
  <si>
    <t>Мероприятие 9.2.1. Создание и развитие программно-аппаратного комплекса государственной интегрированной информационной системы управления общественными финансами "Электронный бюджет"</t>
  </si>
  <si>
    <t>Албычев А.С., заместитель руководителя Казначейства России</t>
  </si>
  <si>
    <t>Обеспечено расширение программно-аппаратного комплекса в соответствии с увеличением количества пользователей системы «Электронный бюджет»</t>
  </si>
  <si>
    <t>100 01 06 39 7 02 90019 242</t>
  </si>
  <si>
    <t>9.3.</t>
  </si>
  <si>
    <t>Основное мероприятие 9.3. Сопровождение бюджетного процесса, а также исполнения иных функций и полномочий Минфина России</t>
  </si>
  <si>
    <t>092 01 06 39 7 03 90019 242</t>
  </si>
  <si>
    <t>9.3.1.</t>
  </si>
  <si>
    <t>Мероприятие 9.3.1. Создание и развитие программно-аппаратных комплексов государственных информационных систем, оператором которых является Минфин России</t>
  </si>
  <si>
    <t>Проводятся мероприятия по созданию и развитию программно-аппаратных комплексов государственных информационных систем, оператором которых является Минфин России</t>
  </si>
  <si>
    <t>9.4.</t>
  </si>
  <si>
    <t>Основное мероприятие 9.4. Создание и развитие публичных информационных ресурсов в сфере бюджетных правоотношений</t>
  </si>
  <si>
    <t>092 01 06 39 7 04 90019 242</t>
  </si>
  <si>
    <t>9.4.1.</t>
  </si>
  <si>
    <t>Мероприятие 9.4.1. Обеспечение процесса формирования и представления информации для публикации в информационных ресурсах в сфере управления государственными (муниципальными) финансами</t>
  </si>
  <si>
    <t>Осуществляется реализация мероприятий по формированию и представлению информации для публикации в информационных ресурсах в сфере управления государственными (муниципальными) финансами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</si>
</sst>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4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Times New Roman"/>
      <family val="2"/>
      <charset val="204"/>
    </font>
    <font>
      <sz val="10"/>
      <name val="Times New Roman"/>
      <family val="1"/>
      <charset val="204"/>
    </font>
    <font>
      <b/>
      <sz val="10"/>
      <name val="Times New Roman"/>
      <family val="1"/>
      <charset val="204"/>
    </font>
    <font>
      <sz val="10"/>
      <name val="Arial Cyr"/>
      <family val="2"/>
      <charset val="204"/>
    </font>
    <font>
      <i/>
      <sz val="10"/>
      <name val="Times New Roman"/>
      <family val="1"/>
      <charset val="204"/>
    </font>
    <font>
      <i/>
      <sz val="10"/>
      <color theme="1"/>
      <name val="Times New Roman"/>
      <family val="1"/>
      <charset val="204"/>
    </font>
    <font>
      <sz val="10"/>
      <color theme="1"/>
      <name val="Times New Roman"/>
      <family val="1"/>
      <charset val="204"/>
    </font>
    <font>
      <sz val="10"/>
      <name val="Arial Cyr"/>
      <family val="2"/>
      <charset val="204"/>
    </font>
    <font>
      <b/>
      <sz val="10"/>
      <color theme="1"/>
      <name val="Times New Roman"/>
      <family val="1"/>
      <charset val="204"/>
    </font>
    <font>
      <b/>
      <vertAlign val="superscript"/>
      <sz val="10"/>
      <color theme="1"/>
      <name val="Times New Roman"/>
      <family val="1"/>
      <charset val="204"/>
    </font>
    <font>
      <sz val="11"/>
      <color rgb="FFFF0000"/>
      <name val="Calibri"/>
      <family val="2"/>
      <charset val="204"/>
      <scheme val="minor"/>
    </font>
    <font>
      <b/>
      <sz val="11"/>
      <color theme="1"/>
      <name val="Calibri"/>
      <family val="2"/>
      <charset val="204"/>
      <scheme val="minor"/>
    </font>
    <font>
      <b/>
      <sz val="12"/>
      <color theme="1"/>
      <name val="Times New Roman"/>
      <family val="1"/>
      <charset val="204"/>
    </font>
    <font>
      <sz val="12"/>
      <color theme="1"/>
      <name val="Calibri"/>
      <family val="2"/>
      <charset val="204"/>
      <scheme val="minor"/>
    </font>
    <font>
      <b/>
      <sz val="14"/>
      <name val="Times New Roman"/>
      <family val="1"/>
      <charset val="204"/>
    </font>
    <font>
      <sz val="12"/>
      <name val="Times New Roman"/>
      <family val="1"/>
      <charset val="204"/>
    </font>
    <font>
      <sz val="11"/>
      <name val="Times New Roman"/>
      <family val="1"/>
      <charset val="204"/>
    </font>
    <font>
      <b/>
      <sz val="12"/>
      <name val="Times New Roman"/>
      <family val="1"/>
      <charset val="204"/>
    </font>
    <font>
      <b/>
      <sz val="16"/>
      <color rgb="FFC00000"/>
      <name val="Calibri"/>
      <family val="2"/>
      <charset val="204"/>
      <scheme val="minor"/>
    </font>
    <font>
      <b/>
      <sz val="12"/>
      <color theme="1"/>
      <name val="Calibri"/>
      <family val="2"/>
      <charset val="204"/>
      <scheme val="minor"/>
    </font>
    <font>
      <b/>
      <sz val="16"/>
      <color rgb="FFC00000"/>
      <name val="Times New Roman"/>
      <family val="1"/>
      <charset val="204"/>
    </font>
    <font>
      <sz val="12"/>
      <color theme="1"/>
      <name val="Times New Roman"/>
      <family val="1"/>
      <charset val="204"/>
    </font>
    <font>
      <sz val="11"/>
      <name val="Calibri"/>
      <family val="2"/>
      <charset val="204"/>
      <scheme val="minor"/>
    </font>
    <font>
      <b/>
      <sz val="11"/>
      <name val="Times New Roman"/>
      <family val="1"/>
      <charset val="204"/>
    </font>
    <font>
      <sz val="8"/>
      <name val="Times New Roman"/>
      <family val="1"/>
      <charset val="204"/>
    </font>
    <font>
      <sz val="14"/>
      <name val="Times New Roman Cyr"/>
      <family val="1"/>
      <charset val="204"/>
    </font>
    <font>
      <sz val="12"/>
      <name val="Times New Roman Cyr"/>
      <family val="1"/>
      <charset val="204"/>
    </font>
    <font>
      <b/>
      <sz val="14"/>
      <name val="Times New Roman Cyr"/>
      <family val="1"/>
      <charset val="204"/>
    </font>
    <font>
      <b/>
      <sz val="12"/>
      <name val="Times New Roman Cyr"/>
      <family val="1"/>
      <charset val="204"/>
    </font>
    <font>
      <sz val="8"/>
      <color theme="1"/>
      <name val="Times New Roman"/>
      <family val="1"/>
      <charset val="204"/>
    </font>
    <font>
      <strike/>
      <sz val="14"/>
      <name val="Times New Roman"/>
      <family val="1"/>
      <charset val="204"/>
    </font>
    <font>
      <i/>
      <vertAlign val="superscript"/>
      <sz val="10"/>
      <name val="Times New Roman"/>
      <family val="1"/>
      <charset val="204"/>
    </font>
    <font>
      <b/>
      <sz val="14"/>
      <color theme="1"/>
      <name val="Times New Roman"/>
      <family val="1"/>
      <charset val="204"/>
    </font>
    <font>
      <sz val="10"/>
      <name val="Arial"/>
      <family val="2"/>
      <charset val="204"/>
    </font>
    <font>
      <b/>
      <sz val="10"/>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3"/>
      </left>
      <right style="thin">
        <color auto="1"/>
      </right>
      <top style="thin">
        <color indexed="63"/>
      </top>
      <bottom style="thin">
        <color indexed="63"/>
      </bottom>
      <diagonal/>
    </border>
    <border>
      <left/>
      <right style="thin">
        <color indexed="64"/>
      </right>
      <top style="thin">
        <color indexed="64"/>
      </top>
      <bottom/>
      <diagonal/>
    </border>
    <border>
      <left style="thin">
        <color indexed="63"/>
      </left>
      <right style="thin">
        <color auto="1"/>
      </right>
      <top style="thin">
        <color indexed="63"/>
      </top>
      <bottom/>
      <diagonal/>
    </border>
    <border>
      <left style="thin">
        <color indexed="63"/>
      </left>
      <right style="thin">
        <color auto="1"/>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3"/>
      </left>
      <right style="thin">
        <color auto="1"/>
      </right>
      <top style="thin">
        <color indexed="63"/>
      </top>
      <bottom/>
      <diagonal/>
    </border>
  </borders>
  <cellStyleXfs count="15">
    <xf numFmtId="0" fontId="0" fillId="0" borderId="0"/>
    <xf numFmtId="0" fontId="5" fillId="0" borderId="0"/>
    <xf numFmtId="0" fontId="8" fillId="0" borderId="0"/>
    <xf numFmtId="0" fontId="12" fillId="0" borderId="0"/>
    <xf numFmtId="0" fontId="4" fillId="0" borderId="0"/>
    <xf numFmtId="0" fontId="3" fillId="0" borderId="0"/>
    <xf numFmtId="43" fontId="3" fillId="0" borderId="0" applyFont="0" applyFill="0" applyBorder="0" applyAlignment="0" applyProtection="0"/>
    <xf numFmtId="0" fontId="8" fillId="0" borderId="0"/>
    <xf numFmtId="0" fontId="2" fillId="0" borderId="0"/>
    <xf numFmtId="0" fontId="8" fillId="0" borderId="0"/>
    <xf numFmtId="0" fontId="1" fillId="0" borderId="0"/>
    <xf numFmtId="0" fontId="1" fillId="0" borderId="0"/>
    <xf numFmtId="43" fontId="1" fillId="0" borderId="0" applyFont="0" applyFill="0" applyBorder="0" applyAlignment="0" applyProtection="0"/>
    <xf numFmtId="0" fontId="1" fillId="0" borderId="0"/>
    <xf numFmtId="0" fontId="38" fillId="0" borderId="0"/>
  </cellStyleXfs>
  <cellXfs count="462">
    <xf numFmtId="0" fontId="0" fillId="0" borderId="0" xfId="0"/>
    <xf numFmtId="0" fontId="6" fillId="0" borderId="0" xfId="0" applyFont="1"/>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0" xfId="5" applyFill="1"/>
    <xf numFmtId="43" fontId="0" fillId="0" borderId="0" xfId="6" applyFont="1" applyFill="1"/>
    <xf numFmtId="0" fontId="21" fillId="0" borderId="0" xfId="5" applyFont="1"/>
    <xf numFmtId="0" fontId="17" fillId="0" borderId="1" xfId="5" applyFont="1" applyFill="1" applyBorder="1" applyAlignment="1">
      <alignment horizontal="center" vertical="center" wrapText="1"/>
    </xf>
    <xf numFmtId="0" fontId="22" fillId="2" borderId="1"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23" fillId="0" borderId="0" xfId="5" applyFont="1" applyFill="1" applyAlignment="1">
      <alignment horizontal="right"/>
    </xf>
    <xf numFmtId="0" fontId="3" fillId="0" borderId="0" xfId="5" applyFill="1" applyBorder="1"/>
    <xf numFmtId="164" fontId="17" fillId="0" borderId="0" xfId="5" applyNumberFormat="1" applyFont="1" applyFill="1" applyBorder="1" applyAlignment="1">
      <alignment horizontal="right" vertical="center" wrapText="1"/>
    </xf>
    <xf numFmtId="0" fontId="16" fillId="0" borderId="0" xfId="5" applyFont="1" applyFill="1"/>
    <xf numFmtId="164" fontId="25" fillId="0" borderId="3" xfId="5" applyNumberFormat="1" applyFont="1" applyFill="1" applyBorder="1" applyAlignment="1">
      <alignment horizontal="right"/>
    </xf>
    <xf numFmtId="43" fontId="16" fillId="0" borderId="0" xfId="6" applyFont="1" applyFill="1"/>
    <xf numFmtId="0" fontId="16" fillId="0" borderId="0" xfId="5" applyFont="1" applyFill="1" applyBorder="1"/>
    <xf numFmtId="164" fontId="16" fillId="0" borderId="0" xfId="5" applyNumberFormat="1" applyFont="1" applyFill="1"/>
    <xf numFmtId="164" fontId="3" fillId="0" borderId="0" xfId="5" applyNumberFormat="1" applyFill="1"/>
    <xf numFmtId="0" fontId="16" fillId="2" borderId="0" xfId="5" applyFont="1" applyFill="1"/>
    <xf numFmtId="164" fontId="16" fillId="2" borderId="0" xfId="5" applyNumberFormat="1" applyFont="1" applyFill="1"/>
    <xf numFmtId="43" fontId="16" fillId="2" borderId="0" xfId="6" applyFont="1" applyFill="1"/>
    <xf numFmtId="164" fontId="16" fillId="0" borderId="0" xfId="5" applyNumberFormat="1" applyFont="1" applyFill="1" applyAlignment="1">
      <alignment horizontal="center"/>
    </xf>
    <xf numFmtId="164" fontId="3" fillId="0" borderId="0" xfId="5" applyNumberFormat="1" applyFill="1" applyAlignment="1">
      <alignment horizontal="center"/>
    </xf>
    <xf numFmtId="43" fontId="15" fillId="0" borderId="0" xfId="6" applyFont="1" applyFill="1"/>
    <xf numFmtId="164" fontId="26" fillId="0" borderId="0" xfId="5" applyNumberFormat="1" applyFont="1" applyFill="1" applyBorder="1" applyAlignment="1">
      <alignment horizontal="center" vertical="center" wrapText="1"/>
    </xf>
    <xf numFmtId="0" fontId="3" fillId="0" borderId="0" xfId="5"/>
    <xf numFmtId="0" fontId="21" fillId="0" borderId="0" xfId="0" applyFont="1"/>
    <xf numFmtId="49" fontId="6" fillId="0" borderId="1" xfId="0" applyNumberFormat="1" applyFont="1" applyBorder="1" applyAlignment="1">
      <alignment horizontal="center" vertical="center" wrapText="1"/>
    </xf>
    <xf numFmtId="0" fontId="22" fillId="6" borderId="3" xfId="5" applyFont="1" applyFill="1" applyBorder="1" applyAlignment="1">
      <alignment vertical="center" wrapText="1"/>
    </xf>
    <xf numFmtId="0" fontId="22" fillId="6" borderId="1" xfId="5" applyFont="1" applyFill="1" applyBorder="1" applyAlignment="1">
      <alignment horizontal="center" vertical="center" wrapText="1"/>
    </xf>
    <xf numFmtId="49" fontId="22" fillId="6" borderId="1" xfId="5" applyNumberFormat="1" applyFont="1" applyFill="1" applyBorder="1" applyAlignment="1">
      <alignment horizontal="center" vertical="center" wrapText="1"/>
    </xf>
    <xf numFmtId="0" fontId="22" fillId="5" borderId="3" xfId="5" applyFont="1" applyFill="1" applyBorder="1" applyAlignment="1">
      <alignment vertical="center" wrapText="1"/>
    </xf>
    <xf numFmtId="0" fontId="22" fillId="5" borderId="1" xfId="5" applyFont="1" applyFill="1" applyBorder="1" applyAlignment="1">
      <alignment horizontal="center" vertical="center" wrapText="1"/>
    </xf>
    <xf numFmtId="49" fontId="22" fillId="5" borderId="1" xfId="5" applyNumberFormat="1" applyFont="1" applyFill="1" applyBorder="1" applyAlignment="1">
      <alignment horizontal="center" vertical="center" wrapText="1"/>
    </xf>
    <xf numFmtId="164" fontId="22" fillId="5" borderId="1" xfId="5" applyNumberFormat="1" applyFont="1" applyFill="1" applyBorder="1" applyAlignment="1">
      <alignment horizontal="right" vertical="center" wrapText="1"/>
    </xf>
    <xf numFmtId="0" fontId="20" fillId="7" borderId="1" xfId="5" applyFont="1" applyFill="1" applyBorder="1" applyAlignment="1">
      <alignment horizontal="left" vertical="center" wrapText="1"/>
    </xf>
    <xf numFmtId="49" fontId="20" fillId="7" borderId="1" xfId="5" applyNumberFormat="1" applyFont="1" applyFill="1" applyBorder="1" applyAlignment="1">
      <alignment horizontal="center" vertical="center" wrapText="1"/>
    </xf>
    <xf numFmtId="0" fontId="20" fillId="7" borderId="1" xfId="5" applyFont="1" applyFill="1" applyBorder="1" applyAlignment="1">
      <alignment horizontal="center" vertical="center" wrapText="1"/>
    </xf>
    <xf numFmtId="164" fontId="20" fillId="7" borderId="1" xfId="5" applyNumberFormat="1" applyFont="1" applyFill="1" applyBorder="1" applyAlignment="1">
      <alignment horizontal="right" vertical="center" wrapText="1"/>
    </xf>
    <xf numFmtId="0" fontId="22" fillId="6" borderId="1" xfId="5" applyFont="1" applyFill="1" applyBorder="1" applyAlignment="1">
      <alignment horizontal="left" vertical="center" wrapText="1"/>
    </xf>
    <xf numFmtId="164" fontId="17" fillId="6" borderId="1" xfId="5" applyNumberFormat="1" applyFont="1" applyFill="1" applyBorder="1" applyAlignment="1">
      <alignment horizontal="right" vertical="center" wrapText="1"/>
    </xf>
    <xf numFmtId="164" fontId="22" fillId="6" borderId="1" xfId="5" applyNumberFormat="1" applyFont="1" applyFill="1" applyBorder="1" applyAlignment="1">
      <alignment horizontal="right" vertical="center" wrapText="1"/>
    </xf>
    <xf numFmtId="49" fontId="22" fillId="6" borderId="1" xfId="5" applyNumberFormat="1" applyFont="1" applyFill="1" applyBorder="1" applyAlignment="1">
      <alignment horizontal="center" vertical="center"/>
    </xf>
    <xf numFmtId="164" fontId="17" fillId="6" borderId="1" xfId="5" applyNumberFormat="1" applyFont="1" applyFill="1" applyBorder="1" applyAlignment="1">
      <alignment horizontal="right" vertical="center"/>
    </xf>
    <xf numFmtId="164" fontId="22" fillId="6" borderId="1" xfId="5" applyNumberFormat="1" applyFont="1" applyFill="1" applyBorder="1" applyAlignment="1">
      <alignment horizontal="right" vertical="center"/>
    </xf>
    <xf numFmtId="164" fontId="26" fillId="7" borderId="1" xfId="5" applyNumberFormat="1" applyFont="1" applyFill="1" applyBorder="1" applyAlignment="1">
      <alignment horizontal="right" vertical="center" wrapText="1"/>
    </xf>
    <xf numFmtId="0" fontId="22" fillId="5" borderId="3" xfId="5" applyFont="1" applyFill="1" applyBorder="1" applyAlignment="1">
      <alignment horizontal="left" vertical="center" wrapText="1"/>
    </xf>
    <xf numFmtId="0" fontId="22"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49" fontId="22" fillId="7" borderId="1" xfId="5" applyNumberFormat="1" applyFont="1" applyFill="1" applyBorder="1" applyAlignment="1">
      <alignment horizontal="center" vertical="center" wrapText="1"/>
    </xf>
    <xf numFmtId="164" fontId="17" fillId="7" borderId="1" xfId="5" applyNumberFormat="1" applyFont="1" applyFill="1" applyBorder="1" applyAlignment="1">
      <alignment horizontal="right" vertical="center" wrapText="1"/>
    </xf>
    <xf numFmtId="164" fontId="22" fillId="7" borderId="1" xfId="5" applyNumberFormat="1" applyFont="1" applyFill="1" applyBorder="1" applyAlignment="1">
      <alignment horizontal="right" vertical="center" wrapText="1"/>
    </xf>
    <xf numFmtId="0" fontId="22" fillId="5" borderId="1" xfId="5" applyFont="1" applyFill="1" applyBorder="1" applyAlignment="1">
      <alignment horizontal="left" vertical="center" wrapText="1"/>
    </xf>
    <xf numFmtId="0" fontId="22" fillId="7" borderId="1" xfId="5" applyFont="1" applyFill="1" applyBorder="1" applyAlignment="1">
      <alignment horizontal="left" vertical="center" wrapText="1"/>
    </xf>
    <xf numFmtId="0" fontId="20" fillId="4" borderId="1" xfId="5" applyFont="1" applyFill="1" applyBorder="1" applyAlignment="1">
      <alignment horizontal="left" vertical="center" wrapText="1"/>
    </xf>
    <xf numFmtId="49" fontId="20" fillId="4" borderId="1" xfId="5" applyNumberFormat="1" applyFont="1" applyFill="1" applyBorder="1" applyAlignment="1">
      <alignment horizontal="center" vertical="center" wrapText="1"/>
    </xf>
    <xf numFmtId="0" fontId="20" fillId="4" borderId="1" xfId="5" applyFont="1" applyFill="1" applyBorder="1" applyAlignment="1">
      <alignment horizontal="center" vertical="center" wrapText="1"/>
    </xf>
    <xf numFmtId="164" fontId="26" fillId="4" borderId="1" xfId="5" applyNumberFormat="1" applyFont="1" applyFill="1" applyBorder="1" applyAlignment="1">
      <alignment horizontal="right" vertical="center" wrapText="1"/>
    </xf>
    <xf numFmtId="164" fontId="20" fillId="4" borderId="1" xfId="5" applyNumberFormat="1" applyFont="1" applyFill="1" applyBorder="1" applyAlignment="1">
      <alignment horizontal="right" vertical="center" wrapText="1"/>
    </xf>
    <xf numFmtId="0" fontId="20" fillId="4" borderId="3" xfId="5" applyFont="1" applyFill="1" applyBorder="1" applyAlignment="1">
      <alignment horizontal="left" vertical="center" wrapText="1"/>
    </xf>
    <xf numFmtId="49" fontId="20" fillId="4" borderId="1" xfId="5" applyNumberFormat="1" applyFont="1" applyFill="1" applyBorder="1" applyAlignment="1">
      <alignment horizontal="left" vertical="center" wrapText="1"/>
    </xf>
    <xf numFmtId="164" fontId="26" fillId="4" borderId="1" xfId="5" applyNumberFormat="1" applyFont="1" applyFill="1" applyBorder="1" applyAlignment="1">
      <alignment horizontal="right" vertical="center"/>
    </xf>
    <xf numFmtId="164" fontId="20" fillId="4" borderId="1" xfId="5" applyNumberFormat="1" applyFont="1" applyFill="1" applyBorder="1" applyAlignment="1">
      <alignment horizontal="right" vertical="center"/>
    </xf>
    <xf numFmtId="0" fontId="20" fillId="7" borderId="5" xfId="5" applyFont="1" applyFill="1" applyBorder="1" applyAlignment="1">
      <alignment horizontal="left" vertical="center" wrapText="1"/>
    </xf>
    <xf numFmtId="0" fontId="22" fillId="6" borderId="1" xfId="5" applyFont="1" applyFill="1" applyBorder="1" applyAlignment="1">
      <alignment vertical="center" wrapText="1"/>
    </xf>
    <xf numFmtId="0" fontId="20" fillId="4" borderId="3" xfId="5" applyFont="1" applyFill="1" applyBorder="1" applyAlignment="1">
      <alignment vertical="center" wrapText="1"/>
    </xf>
    <xf numFmtId="0" fontId="18" fillId="0" borderId="0" xfId="5" applyFont="1" applyFill="1" applyAlignment="1">
      <alignment vertical="center"/>
    </xf>
    <xf numFmtId="0" fontId="20" fillId="0" borderId="0" xfId="5" applyFont="1" applyAlignment="1">
      <alignment vertical="center"/>
    </xf>
    <xf numFmtId="0" fontId="18" fillId="0" borderId="0" xfId="5" applyFont="1" applyFill="1" applyBorder="1" applyAlignment="1">
      <alignment vertical="center"/>
    </xf>
    <xf numFmtId="164" fontId="24" fillId="0" borderId="0" xfId="5" applyNumberFormat="1" applyFont="1" applyFill="1" applyAlignment="1">
      <alignment vertical="center"/>
    </xf>
    <xf numFmtId="0" fontId="24" fillId="0" borderId="0" xfId="5" applyFont="1" applyFill="1" applyBorder="1" applyAlignment="1">
      <alignment vertical="center"/>
    </xf>
    <xf numFmtId="0" fontId="24" fillId="0" borderId="0" xfId="5" applyFont="1" applyFill="1" applyAlignment="1">
      <alignment vertical="center"/>
    </xf>
    <xf numFmtId="0" fontId="24" fillId="2" borderId="0" xfId="5" applyFont="1" applyFill="1" applyAlignment="1">
      <alignment vertical="center"/>
    </xf>
    <xf numFmtId="0" fontId="3" fillId="0" borderId="0" xfId="5" applyAlignment="1">
      <alignment vertical="center"/>
    </xf>
    <xf numFmtId="0" fontId="17" fillId="0" borderId="1" xfId="5"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8" fillId="0" borderId="1" xfId="0" applyFont="1" applyBorder="1" applyAlignment="1">
      <alignment horizontal="center" vertical="center" wrapText="1"/>
    </xf>
    <xf numFmtId="0" fontId="6" fillId="0" borderId="0" xfId="0" applyFont="1" applyAlignment="1">
      <alignment horizontal="left" vertical="center"/>
    </xf>
    <xf numFmtId="0" fontId="7" fillId="0" borderId="0" xfId="0" applyFont="1"/>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0" xfId="0" applyFont="1" applyAlignment="1">
      <alignment vertical="top"/>
    </xf>
    <xf numFmtId="49" fontId="7" fillId="0" borderId="8" xfId="0" applyNumberFormat="1" applyFont="1" applyFill="1" applyBorder="1" applyAlignment="1">
      <alignment horizontal="center" vertical="center"/>
    </xf>
    <xf numFmtId="164" fontId="7" fillId="0" borderId="0" xfId="0" applyNumberFormat="1" applyFont="1" applyBorder="1" applyAlignment="1">
      <alignment vertical="top"/>
    </xf>
    <xf numFmtId="0" fontId="7" fillId="0" borderId="0" xfId="0" applyFont="1" applyBorder="1" applyAlignment="1">
      <alignment vertical="top"/>
    </xf>
    <xf numFmtId="49" fontId="6" fillId="0" borderId="8" xfId="0" applyNumberFormat="1" applyFont="1" applyFill="1" applyBorder="1" applyAlignment="1">
      <alignment horizontal="center" vertical="center"/>
    </xf>
    <xf numFmtId="164" fontId="6" fillId="0" borderId="0" xfId="0" applyNumberFormat="1" applyFont="1" applyBorder="1" applyAlignment="1">
      <alignment vertical="top"/>
    </xf>
    <xf numFmtId="0" fontId="6" fillId="0" borderId="0" xfId="0" applyFont="1" applyBorder="1" applyAlignment="1">
      <alignment vertical="top"/>
    </xf>
    <xf numFmtId="49" fontId="7" fillId="3" borderId="8" xfId="0" applyNumberFormat="1" applyFont="1" applyFill="1" applyBorder="1" applyAlignment="1">
      <alignment horizontal="center" vertical="center"/>
    </xf>
    <xf numFmtId="49" fontId="7" fillId="5" borderId="8" xfId="0" applyNumberFormat="1" applyFont="1" applyFill="1" applyBorder="1" applyAlignment="1">
      <alignment horizontal="center" vertical="center"/>
    </xf>
    <xf numFmtId="0" fontId="7" fillId="3" borderId="3" xfId="0" applyFont="1" applyFill="1" applyBorder="1" applyAlignment="1">
      <alignment horizontal="left" vertical="center" wrapText="1"/>
    </xf>
    <xf numFmtId="49" fontId="6" fillId="4" borderId="8" xfId="0" applyNumberFormat="1" applyFont="1" applyFill="1" applyBorder="1" applyAlignment="1">
      <alignment horizontal="center" vertical="center"/>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164" fontId="7" fillId="5" borderId="1"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6" fillId="3" borderId="1" xfId="0" applyNumberFormat="1" applyFont="1" applyFill="1" applyBorder="1" applyAlignment="1">
      <alignment horizontal="right" vertical="center"/>
    </xf>
    <xf numFmtId="164" fontId="6" fillId="4" borderId="8" xfId="0" applyNumberFormat="1" applyFont="1" applyFill="1" applyBorder="1" applyAlignment="1">
      <alignment horizontal="right" vertical="center"/>
    </xf>
    <xf numFmtId="164" fontId="6" fillId="0" borderId="8" xfId="0"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164" fontId="6" fillId="4" borderId="1" xfId="0" applyNumberFormat="1" applyFont="1" applyFill="1" applyBorder="1" applyAlignment="1">
      <alignment horizontal="right" vertical="center"/>
    </xf>
    <xf numFmtId="164" fontId="7" fillId="3" borderId="1" xfId="0" applyNumberFormat="1" applyFont="1" applyFill="1" applyBorder="1" applyAlignment="1">
      <alignment horizontal="right" vertical="center"/>
    </xf>
    <xf numFmtId="164" fontId="7" fillId="0" borderId="8" xfId="0" applyNumberFormat="1" applyFont="1" applyFill="1" applyBorder="1" applyAlignment="1">
      <alignment horizontal="right" vertical="center"/>
    </xf>
    <xf numFmtId="0" fontId="7" fillId="5" borderId="8" xfId="0" applyFont="1" applyFill="1" applyBorder="1" applyAlignment="1">
      <alignment horizontal="left" vertical="center" wrapText="1"/>
    </xf>
    <xf numFmtId="0" fontId="7" fillId="0" borderId="12" xfId="0" applyFont="1" applyBorder="1" applyAlignment="1">
      <alignment horizontal="left" vertical="center" wrapText="1"/>
    </xf>
    <xf numFmtId="0" fontId="7" fillId="3" borderId="8" xfId="0" applyFont="1" applyFill="1" applyBorder="1" applyAlignment="1">
      <alignment horizontal="left" vertical="center" wrapText="1"/>
    </xf>
    <xf numFmtId="0" fontId="6" fillId="4" borderId="8" xfId="0" applyFont="1" applyFill="1" applyBorder="1" applyAlignment="1">
      <alignment horizontal="left" vertical="center" wrapText="1"/>
    </xf>
    <xf numFmtId="0" fontId="0" fillId="0" borderId="0" xfId="0"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32" fillId="0" borderId="1" xfId="0" applyFont="1" applyBorder="1" applyAlignment="1">
      <alignment horizontal="center" vertical="center" wrapText="1"/>
    </xf>
    <xf numFmtId="0" fontId="20" fillId="0" borderId="3" xfId="0" applyFont="1" applyBorder="1" applyAlignment="1">
      <alignmen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3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0" fillId="0" borderId="3" xfId="0" applyFont="1" applyBorder="1" applyAlignment="1">
      <alignment horizontal="center" vertical="center" wrapText="1"/>
    </xf>
    <xf numFmtId="49" fontId="22" fillId="3" borderId="1" xfId="0" applyNumberFormat="1" applyFont="1" applyFill="1" applyBorder="1" applyAlignment="1">
      <alignment horizontal="center" vertical="center" wrapText="1"/>
    </xf>
    <xf numFmtId="49" fontId="20" fillId="0" borderId="1"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0" fillId="0" borderId="0" xfId="0" applyNumberFormat="1" applyAlignment="1">
      <alignment horizontal="center"/>
    </xf>
    <xf numFmtId="0" fontId="30" fillId="0" borderId="3" xfId="0" applyFont="1" applyBorder="1" applyAlignment="1">
      <alignment horizontal="center" vertical="center" wrapText="1"/>
    </xf>
    <xf numFmtId="164" fontId="6" fillId="0" borderId="1" xfId="7" applyNumberFormat="1" applyFont="1" applyFill="1" applyBorder="1" applyAlignment="1">
      <alignment horizontal="center" vertical="center"/>
    </xf>
    <xf numFmtId="49" fontId="6" fillId="0" borderId="1" xfId="7" applyNumberFormat="1" applyFont="1" applyFill="1" applyBorder="1" applyAlignment="1">
      <alignment horizontal="center" vertical="center" wrapText="1"/>
    </xf>
    <xf numFmtId="2" fontId="6" fillId="0" borderId="1" xfId="7" applyNumberFormat="1" applyFont="1" applyFill="1" applyBorder="1" applyAlignment="1">
      <alignment horizontal="center" vertical="center"/>
    </xf>
    <xf numFmtId="0" fontId="17" fillId="0" borderId="1" xfId="5" applyFont="1" applyFill="1" applyBorder="1" applyAlignment="1">
      <alignment horizontal="center" vertical="center" wrapText="1"/>
    </xf>
    <xf numFmtId="0" fontId="7" fillId="0" borderId="3" xfId="0" applyFont="1" applyBorder="1" applyAlignment="1">
      <alignment horizontal="center" vertical="center"/>
    </xf>
    <xf numFmtId="0" fontId="6" fillId="0" borderId="0" xfId="0" applyFont="1" applyAlignment="1">
      <alignment vertical="center"/>
    </xf>
    <xf numFmtId="0" fontId="20" fillId="4" borderId="1" xfId="5" applyFont="1" applyFill="1" applyBorder="1" applyAlignment="1">
      <alignment vertical="center" wrapText="1"/>
    </xf>
    <xf numFmtId="165" fontId="0" fillId="0" borderId="0" xfId="0" applyNumberFormat="1"/>
    <xf numFmtId="0" fontId="6" fillId="7" borderId="12" xfId="0" applyFont="1" applyFill="1" applyBorder="1" applyAlignment="1">
      <alignment horizontal="left" vertical="center" wrapText="1"/>
    </xf>
    <xf numFmtId="49" fontId="6" fillId="7" borderId="8" xfId="0" applyNumberFormat="1" applyFont="1" applyFill="1" applyBorder="1" applyAlignment="1">
      <alignment horizontal="center" vertical="center"/>
    </xf>
    <xf numFmtId="164" fontId="6" fillId="7" borderId="1" xfId="0" applyNumberFormat="1" applyFont="1" applyFill="1" applyBorder="1" applyAlignment="1">
      <alignment horizontal="right" vertical="center"/>
    </xf>
    <xf numFmtId="49"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165" fontId="24" fillId="0" borderId="0" xfId="5" applyNumberFormat="1" applyFont="1" applyFill="1" applyAlignment="1">
      <alignment vertical="center"/>
    </xf>
    <xf numFmtId="0" fontId="28"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8" fillId="0" borderId="0" xfId="0" applyFont="1" applyAlignment="1">
      <alignment horizontal="center" vertical="center"/>
    </xf>
    <xf numFmtId="0" fontId="6" fillId="0" borderId="0" xfId="7" applyFont="1" applyFill="1" applyBorder="1"/>
    <xf numFmtId="0" fontId="7" fillId="0" borderId="0" xfId="7" applyFont="1" applyFill="1"/>
    <xf numFmtId="49" fontId="29" fillId="0" borderId="1" xfId="7" applyNumberFormat="1" applyFont="1" applyFill="1" applyBorder="1" applyAlignment="1">
      <alignment horizontal="center" vertical="center" wrapText="1"/>
    </xf>
    <xf numFmtId="49" fontId="35" fillId="0" borderId="1" xfId="7"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0" fontId="6" fillId="0" borderId="0" xfId="0" applyFont="1" applyFill="1"/>
    <xf numFmtId="0" fontId="26" fillId="0" borderId="1" xfId="7"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164" fontId="0" fillId="0" borderId="0" xfId="0" applyNumberFormat="1"/>
    <xf numFmtId="4" fontId="0" fillId="0" borderId="0" xfId="0" applyNumberFormat="1"/>
    <xf numFmtId="49" fontId="6" fillId="0" borderId="1" xfId="7" applyNumberFormat="1" applyFont="1" applyFill="1" applyBorder="1" applyAlignment="1">
      <alignment horizontal="center" vertical="center"/>
    </xf>
    <xf numFmtId="0" fontId="9" fillId="0" borderId="1" xfId="7" applyFont="1" applyFill="1" applyBorder="1" applyAlignment="1">
      <alignment horizontal="left" vertical="center" wrapText="1"/>
    </xf>
    <xf numFmtId="14" fontId="6" fillId="0" borderId="1" xfId="7" applyNumberFormat="1" applyFont="1" applyFill="1" applyBorder="1" applyAlignment="1">
      <alignment horizontal="center" vertical="center" wrapText="1"/>
    </xf>
    <xf numFmtId="0" fontId="9" fillId="0" borderId="1" xfId="2" applyFont="1" applyFill="1" applyBorder="1" applyAlignment="1">
      <alignment horizontal="left" vertical="center" wrapText="1"/>
    </xf>
    <xf numFmtId="0" fontId="6"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49" fontId="6" fillId="0" borderId="1" xfId="2" applyNumberFormat="1" applyFont="1" applyFill="1" applyBorder="1" applyAlignment="1" applyProtection="1">
      <alignment horizontal="center" vertical="center"/>
      <protection locked="0"/>
    </xf>
    <xf numFmtId="0" fontId="6" fillId="0" borderId="1" xfId="2" applyFont="1" applyFill="1" applyBorder="1" applyAlignment="1" applyProtection="1">
      <alignment horizontal="center" vertical="center"/>
      <protection locked="0"/>
    </xf>
    <xf numFmtId="4" fontId="6" fillId="0" borderId="1" xfId="2" applyNumberFormat="1" applyFont="1" applyFill="1" applyBorder="1" applyAlignment="1" applyProtection="1">
      <alignment horizontal="center" vertical="center"/>
      <protection locked="0"/>
    </xf>
    <xf numFmtId="0" fontId="6" fillId="0" borderId="1" xfId="2"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xf numFmtId="14" fontId="6" fillId="0" borderId="1" xfId="7" applyNumberFormat="1" applyFont="1" applyFill="1" applyBorder="1" applyAlignment="1">
      <alignment horizontal="center" vertical="center"/>
    </xf>
    <xf numFmtId="0" fontId="6" fillId="0" borderId="1" xfId="7" applyFont="1" applyFill="1" applyBorder="1" applyAlignment="1">
      <alignment horizontal="center" vertical="center" wrapText="1"/>
    </xf>
    <xf numFmtId="0" fontId="6" fillId="0" borderId="1" xfId="7" applyFont="1" applyFill="1" applyBorder="1" applyAlignment="1">
      <alignment horizontal="center" vertical="center"/>
    </xf>
    <xf numFmtId="0" fontId="6" fillId="0" borderId="0" xfId="7" applyFont="1" applyFill="1" applyAlignment="1">
      <alignment horizontal="center" vertical="center"/>
    </xf>
    <xf numFmtId="0" fontId="6" fillId="0" borderId="0" xfId="7" applyFont="1" applyFill="1"/>
    <xf numFmtId="49" fontId="34" fillId="0" borderId="1" xfId="7" applyNumberFormat="1" applyFont="1" applyFill="1" applyBorder="1" applyAlignment="1">
      <alignment horizontal="center" vertical="center" wrapText="1"/>
    </xf>
    <xf numFmtId="49" fontId="9" fillId="0" borderId="1" xfId="7" applyNumberFormat="1" applyFont="1" applyFill="1" applyBorder="1" applyAlignment="1">
      <alignment horizontal="left" vertical="center" wrapText="1"/>
    </xf>
    <xf numFmtId="49" fontId="6" fillId="0" borderId="0" xfId="7" applyNumberFormat="1" applyFont="1" applyFill="1" applyBorder="1" applyAlignment="1">
      <alignment horizontal="left" vertical="center"/>
    </xf>
    <xf numFmtId="0" fontId="37" fillId="0" borderId="0" xfId="7" applyFont="1" applyFill="1" applyBorder="1" applyAlignment="1">
      <alignment horizontal="center" vertical="center" wrapText="1"/>
    </xf>
    <xf numFmtId="14" fontId="6" fillId="0" borderId="3" xfId="7" applyNumberFormat="1" applyFont="1" applyFill="1" applyBorder="1" applyAlignment="1">
      <alignment horizontal="center" vertical="center" wrapText="1"/>
    </xf>
    <xf numFmtId="49" fontId="11"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1" fillId="0" borderId="1" xfId="7" applyFont="1" applyFill="1" applyBorder="1" applyAlignment="1">
      <alignment horizontal="center" vertical="center"/>
    </xf>
    <xf numFmtId="0" fontId="11" fillId="0" borderId="1" xfId="7" applyFont="1" applyFill="1" applyBorder="1" applyAlignment="1">
      <alignment horizontal="center" vertical="center" wrapText="1"/>
    </xf>
    <xf numFmtId="0" fontId="13" fillId="0" borderId="1" xfId="7"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13" fillId="0" borderId="1" xfId="7" applyFont="1" applyFill="1" applyBorder="1" applyAlignment="1">
      <alignment horizontal="center" vertical="center"/>
    </xf>
    <xf numFmtId="0" fontId="13" fillId="0" borderId="1" xfId="7" applyFont="1" applyFill="1" applyBorder="1" applyAlignment="1">
      <alignment horizontal="center" vertical="center" wrapText="1"/>
    </xf>
    <xf numFmtId="0" fontId="13" fillId="0" borderId="1" xfId="7" applyFont="1" applyFill="1" applyBorder="1" applyAlignment="1">
      <alignment horizontal="center" vertical="center"/>
    </xf>
    <xf numFmtId="49" fontId="11"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1" fillId="0" borderId="1" xfId="7" applyFont="1" applyFill="1" applyBorder="1" applyAlignment="1">
      <alignment horizontal="center" vertical="center"/>
    </xf>
    <xf numFmtId="0" fontId="11" fillId="0" borderId="1" xfId="7" applyFont="1" applyFill="1" applyBorder="1" applyAlignment="1">
      <alignment horizontal="center" vertical="center" wrapText="1"/>
    </xf>
    <xf numFmtId="14" fontId="11" fillId="0" borderId="5" xfId="7" applyNumberFormat="1" applyFont="1" applyFill="1" applyBorder="1" applyAlignment="1">
      <alignment horizontal="center" vertical="center" wrapText="1"/>
    </xf>
    <xf numFmtId="0" fontId="6" fillId="0" borderId="1" xfId="7" applyFont="1" applyFill="1" applyBorder="1" applyAlignment="1">
      <alignment horizontal="left" vertical="center" wrapText="1"/>
    </xf>
    <xf numFmtId="0" fontId="7" fillId="0" borderId="1" xfId="7" applyFont="1" applyFill="1" applyBorder="1" applyAlignment="1">
      <alignment horizontal="left" vertical="center" wrapText="1"/>
    </xf>
    <xf numFmtId="0" fontId="7" fillId="0" borderId="1" xfId="7" applyFont="1" applyFill="1" applyBorder="1" applyAlignment="1">
      <alignment horizontal="center" vertical="center"/>
    </xf>
    <xf numFmtId="0" fontId="7" fillId="0" borderId="1" xfId="7" applyFont="1" applyFill="1" applyBorder="1" applyAlignment="1">
      <alignment horizontal="center" vertical="center" wrapText="1"/>
    </xf>
    <xf numFmtId="14" fontId="7" fillId="0" borderId="1"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xf>
    <xf numFmtId="164" fontId="6" fillId="0" borderId="13" xfId="14" applyNumberFormat="1" applyFont="1" applyFill="1" applyBorder="1" applyAlignment="1" applyProtection="1">
      <alignment horizontal="right" vertical="top" wrapText="1"/>
    </xf>
    <xf numFmtId="49" fontId="13" fillId="0" borderId="1" xfId="7" applyNumberFormat="1" applyFont="1" applyFill="1" applyBorder="1" applyAlignment="1">
      <alignment horizontal="center" vertical="center"/>
    </xf>
    <xf numFmtId="164" fontId="13" fillId="0" borderId="1" xfId="7" applyNumberFormat="1" applyFont="1" applyFill="1" applyBorder="1" applyAlignment="1">
      <alignment horizontal="center" vertical="center"/>
    </xf>
    <xf numFmtId="14" fontId="13" fillId="0" borderId="1" xfId="7" applyNumberFormat="1" applyFont="1" applyFill="1" applyBorder="1" applyAlignment="1">
      <alignment horizontal="center" vertical="center"/>
    </xf>
    <xf numFmtId="49" fontId="13" fillId="0" borderId="1" xfId="7" applyNumberFormat="1" applyFont="1" applyFill="1" applyBorder="1" applyAlignment="1">
      <alignment horizontal="center" vertical="center" wrapText="1"/>
    </xf>
    <xf numFmtId="0" fontId="11" fillId="0" borderId="1" xfId="7" applyFont="1" applyFill="1" applyBorder="1" applyAlignment="1">
      <alignment horizontal="left" vertical="center" wrapText="1"/>
    </xf>
    <xf numFmtId="14" fontId="11" fillId="0" borderId="1" xfId="7" applyNumberFormat="1" applyFont="1" applyFill="1" applyBorder="1" applyAlignment="1">
      <alignment horizontal="center" vertical="center"/>
    </xf>
    <xf numFmtId="49" fontId="11" fillId="0" borderId="1" xfId="7" applyNumberFormat="1" applyFont="1" applyFill="1" applyBorder="1" applyAlignment="1">
      <alignment horizontal="center" vertical="center"/>
    </xf>
    <xf numFmtId="164" fontId="11" fillId="0" borderId="1" xfId="7" applyNumberFormat="1" applyFont="1" applyFill="1" applyBorder="1" applyAlignment="1">
      <alignment horizontal="center" vertical="center"/>
    </xf>
    <xf numFmtId="0" fontId="9" fillId="0" borderId="1" xfId="7" applyNumberFormat="1" applyFont="1" applyFill="1" applyBorder="1" applyAlignment="1">
      <alignment horizontal="left" vertical="center" wrapText="1"/>
    </xf>
    <xf numFmtId="0" fontId="6" fillId="0" borderId="1" xfId="7" applyNumberFormat="1" applyFont="1" applyFill="1" applyBorder="1" applyAlignment="1">
      <alignment horizontal="center" vertical="center" wrapText="1"/>
    </xf>
    <xf numFmtId="14" fontId="11" fillId="0" borderId="1" xfId="7" applyNumberFormat="1" applyFont="1" applyFill="1" applyBorder="1" applyAlignment="1">
      <alignment horizontal="center" vertical="center" wrapText="1"/>
    </xf>
    <xf numFmtId="14" fontId="13" fillId="0" borderId="1" xfId="7" applyNumberFormat="1" applyFont="1" applyFill="1" applyBorder="1" applyAlignment="1">
      <alignment horizontal="center" vertical="center" wrapText="1"/>
    </xf>
    <xf numFmtId="0" fontId="11" fillId="0" borderId="1" xfId="2" applyFont="1" applyFill="1" applyBorder="1" applyAlignment="1" applyProtection="1">
      <alignment horizontal="center" vertical="center" wrapText="1"/>
      <protection locked="0"/>
    </xf>
    <xf numFmtId="49" fontId="6" fillId="0" borderId="1" xfId="9" applyNumberFormat="1" applyFont="1" applyFill="1" applyBorder="1" applyAlignment="1">
      <alignment horizontal="center" vertical="center" wrapText="1"/>
    </xf>
    <xf numFmtId="0" fontId="6" fillId="0" borderId="1" xfId="9" applyFont="1" applyFill="1" applyBorder="1" applyAlignment="1">
      <alignment horizontal="left" vertical="center" wrapText="1"/>
    </xf>
    <xf numFmtId="0" fontId="6" fillId="0" borderId="1" xfId="9" applyFont="1" applyFill="1" applyBorder="1" applyAlignment="1">
      <alignment horizontal="center" vertical="center"/>
    </xf>
    <xf numFmtId="0" fontId="6" fillId="0" borderId="1" xfId="9" applyFont="1" applyFill="1" applyBorder="1" applyAlignment="1">
      <alignment horizontal="center" vertical="center" wrapText="1"/>
    </xf>
    <xf numFmtId="164" fontId="6" fillId="0" borderId="1" xfId="9" applyNumberFormat="1" applyFont="1" applyFill="1" applyBorder="1" applyAlignment="1">
      <alignment horizontal="center" vertical="center" wrapText="1"/>
    </xf>
    <xf numFmtId="0" fontId="11" fillId="0" borderId="1" xfId="2" applyFont="1" applyFill="1" applyBorder="1" applyAlignment="1" applyProtection="1">
      <alignment horizontal="left" vertical="center" wrapText="1"/>
      <protection locked="0"/>
    </xf>
    <xf numFmtId="0" fontId="11" fillId="0" borderId="1" xfId="2" applyFont="1" applyFill="1" applyBorder="1" applyAlignment="1" applyProtection="1">
      <alignment horizontal="center" vertical="center"/>
      <protection locked="0"/>
    </xf>
    <xf numFmtId="14" fontId="13" fillId="0" borderId="3" xfId="7" applyNumberFormat="1" applyFont="1" applyFill="1" applyBorder="1" applyAlignment="1">
      <alignment horizontal="center" vertical="center" wrapText="1"/>
    </xf>
    <xf numFmtId="14" fontId="13" fillId="0" borderId="5" xfId="7" applyNumberFormat="1" applyFont="1" applyFill="1" applyBorder="1" applyAlignment="1">
      <alignment horizontal="center" vertical="center" wrapText="1"/>
    </xf>
    <xf numFmtId="0" fontId="11" fillId="0" borderId="3" xfId="7" applyFont="1" applyFill="1" applyBorder="1" applyAlignment="1">
      <alignment horizontal="center" vertical="center" wrapText="1"/>
    </xf>
    <xf numFmtId="0" fontId="6" fillId="0" borderId="5" xfId="7" applyFont="1" applyFill="1" applyBorder="1" applyAlignment="1">
      <alignment horizontal="center" vertical="center" wrapText="1"/>
    </xf>
    <xf numFmtId="14" fontId="7" fillId="0" borderId="1" xfId="7" applyNumberFormat="1" applyFont="1" applyFill="1" applyBorder="1" applyAlignment="1">
      <alignment horizontal="center" vertical="center"/>
    </xf>
    <xf numFmtId="164" fontId="7" fillId="0" borderId="1" xfId="7" applyNumberFormat="1" applyFont="1" applyFill="1" applyBorder="1" applyAlignment="1">
      <alignment horizontal="center" vertical="center"/>
    </xf>
    <xf numFmtId="0" fontId="10" fillId="0" borderId="1" xfId="7" applyFont="1" applyFill="1" applyBorder="1" applyAlignment="1">
      <alignment horizontal="center" vertical="center" wrapText="1"/>
    </xf>
    <xf numFmtId="164" fontId="11" fillId="0" borderId="1" xfId="7" applyNumberFormat="1" applyFont="1" applyFill="1" applyBorder="1" applyAlignment="1">
      <alignment horizontal="center" vertical="center" wrapText="1"/>
    </xf>
    <xf numFmtId="0" fontId="10" fillId="0" borderId="1" xfId="7" applyFont="1" applyFill="1" applyBorder="1" applyAlignment="1">
      <alignment horizontal="left" vertical="center" wrapText="1"/>
    </xf>
    <xf numFmtId="0" fontId="6" fillId="0" borderId="0" xfId="7" applyFont="1" applyFill="1" applyBorder="1" applyAlignment="1">
      <alignment horizontal="center" vertical="center"/>
    </xf>
    <xf numFmtId="14" fontId="6" fillId="0" borderId="5" xfId="7" applyNumberFormat="1" applyFont="1" applyFill="1" applyBorder="1" applyAlignment="1">
      <alignment horizontal="center" vertical="center" wrapText="1"/>
    </xf>
    <xf numFmtId="0" fontId="7" fillId="0" borderId="1" xfId="7" applyFont="1" applyFill="1" applyBorder="1" applyAlignment="1">
      <alignment vertical="center" wrapText="1"/>
    </xf>
    <xf numFmtId="49" fontId="7" fillId="0" borderId="14" xfId="7" applyNumberFormat="1" applyFont="1" applyFill="1" applyBorder="1" applyAlignment="1">
      <alignment horizontal="center" vertical="center"/>
    </xf>
    <xf numFmtId="164" fontId="7" fillId="0" borderId="12" xfId="7" applyNumberFormat="1" applyFont="1" applyFill="1" applyBorder="1" applyAlignment="1">
      <alignment horizontal="center" vertical="center"/>
    </xf>
    <xf numFmtId="0" fontId="13"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4" fontId="6" fillId="0" borderId="1" xfId="2" applyNumberFormat="1" applyFont="1" applyFill="1" applyBorder="1" applyAlignment="1" applyProtection="1">
      <alignment horizontal="center" vertical="center" wrapText="1"/>
      <protection locked="0"/>
    </xf>
    <xf numFmtId="2" fontId="6" fillId="0" borderId="1" xfId="0" applyNumberFormat="1" applyFont="1" applyFill="1" applyBorder="1" applyAlignment="1" applyProtection="1">
      <alignment horizontal="center" vertical="center"/>
      <protection locked="0"/>
    </xf>
    <xf numFmtId="14" fontId="11" fillId="0" borderId="1" xfId="0"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xf>
    <xf numFmtId="0" fontId="11" fillId="0" borderId="1" xfId="0" applyFont="1" applyFill="1" applyBorder="1" applyAlignment="1">
      <alignment vertical="center" wrapText="1"/>
    </xf>
    <xf numFmtId="164" fontId="6" fillId="0" borderId="8" xfId="0" applyNumberFormat="1" applyFont="1" applyFill="1" applyBorder="1" applyAlignment="1">
      <alignment horizontal="center" vertical="center"/>
    </xf>
    <xf numFmtId="164" fontId="6" fillId="0" borderId="8" xfId="7" applyNumberFormat="1" applyFont="1" applyFill="1" applyBorder="1" applyAlignment="1">
      <alignment horizontal="center" vertical="center"/>
    </xf>
    <xf numFmtId="164" fontId="6" fillId="0" borderId="15" xfId="14" applyNumberFormat="1" applyFont="1" applyFill="1" applyBorder="1" applyAlignment="1" applyProtection="1">
      <alignment horizontal="right" vertical="top" wrapText="1"/>
    </xf>
    <xf numFmtId="164" fontId="6" fillId="0" borderId="1" xfId="0" applyNumberFormat="1" applyFont="1" applyFill="1" applyBorder="1" applyAlignment="1" applyProtection="1">
      <alignment horizontal="center" vertical="center" wrapText="1"/>
    </xf>
    <xf numFmtId="164" fontId="6" fillId="0" borderId="13" xfId="14" applyNumberFormat="1" applyFont="1" applyFill="1" applyBorder="1" applyAlignment="1" applyProtection="1">
      <alignment horizontal="center" vertical="center" wrapText="1"/>
    </xf>
    <xf numFmtId="164" fontId="7" fillId="0" borderId="1" xfId="14" applyNumberFormat="1" applyFont="1" applyFill="1" applyBorder="1" applyAlignment="1" applyProtection="1">
      <alignment horizontal="center" vertical="center" wrapText="1"/>
    </xf>
    <xf numFmtId="164" fontId="7" fillId="0" borderId="5" xfId="7" applyNumberFormat="1" applyFont="1" applyFill="1" applyBorder="1" applyAlignment="1">
      <alignment horizontal="center" vertical="center"/>
    </xf>
    <xf numFmtId="0" fontId="11" fillId="0" borderId="1" xfId="7" applyFont="1" applyFill="1" applyBorder="1" applyAlignment="1">
      <alignment horizontal="left" vertical="center" wrapText="1"/>
    </xf>
    <xf numFmtId="14" fontId="7" fillId="0" borderId="3" xfId="7" applyNumberFormat="1" applyFont="1" applyFill="1" applyBorder="1" applyAlignment="1">
      <alignment horizontal="center" vertical="center" wrapText="1"/>
    </xf>
    <xf numFmtId="0" fontId="7" fillId="0" borderId="0" xfId="7" applyFont="1" applyFill="1" applyAlignment="1">
      <alignment horizontal="center" vertical="center"/>
    </xf>
    <xf numFmtId="49" fontId="11" fillId="0" borderId="3" xfId="7" applyNumberFormat="1" applyFont="1" applyFill="1" applyBorder="1" applyAlignment="1">
      <alignment horizontal="center" vertical="center"/>
    </xf>
    <xf numFmtId="164" fontId="11" fillId="0" borderId="3" xfId="7" applyNumberFormat="1" applyFont="1" applyFill="1" applyBorder="1" applyAlignment="1">
      <alignment horizontal="center" vertical="center"/>
    </xf>
    <xf numFmtId="164" fontId="6" fillId="0" borderId="5" xfId="7" applyNumberFormat="1" applyFont="1" applyFill="1" applyBorder="1" applyAlignment="1">
      <alignment horizontal="center" vertical="center"/>
    </xf>
    <xf numFmtId="0" fontId="7" fillId="0" borderId="3" xfId="7" applyFont="1" applyFill="1" applyBorder="1" applyAlignment="1">
      <alignment horizontal="center" vertical="center" wrapText="1"/>
    </xf>
    <xf numFmtId="14" fontId="7" fillId="0" borderId="3"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49" fontId="11" fillId="0" borderId="1" xfId="7" applyNumberFormat="1" applyFont="1" applyFill="1" applyBorder="1" applyAlignment="1">
      <alignment horizontal="center" vertical="center" wrapText="1"/>
    </xf>
    <xf numFmtId="0" fontId="13" fillId="0" borderId="1" xfId="7" applyFont="1" applyFill="1" applyBorder="1" applyAlignment="1">
      <alignment horizontal="center" vertical="center"/>
    </xf>
    <xf numFmtId="0" fontId="11" fillId="0" borderId="1" xfId="7" applyFont="1" applyFill="1" applyBorder="1" applyAlignment="1">
      <alignment horizontal="center" vertical="center"/>
    </xf>
    <xf numFmtId="0" fontId="13" fillId="0" borderId="1" xfId="7" applyFont="1" applyFill="1" applyBorder="1" applyAlignment="1">
      <alignment horizontal="center" vertical="center" wrapText="1"/>
    </xf>
    <xf numFmtId="0" fontId="11" fillId="0" borderId="1" xfId="7" applyFont="1" applyFill="1" applyBorder="1" applyAlignment="1">
      <alignment horizontal="center" vertical="center" wrapText="1"/>
    </xf>
    <xf numFmtId="14" fontId="11" fillId="0" borderId="3" xfId="7" applyNumberFormat="1" applyFont="1" applyFill="1" applyBorder="1" applyAlignment="1">
      <alignment horizontal="center" vertical="center" wrapText="1"/>
    </xf>
    <xf numFmtId="0" fontId="11" fillId="0" borderId="3" xfId="7" applyFont="1" applyFill="1" applyBorder="1" applyAlignment="1">
      <alignment horizontal="center" vertical="center" wrapText="1"/>
    </xf>
    <xf numFmtId="14" fontId="11" fillId="0" borderId="4" xfId="7" applyNumberFormat="1" applyFont="1" applyFill="1" applyBorder="1" applyAlignment="1">
      <alignment horizontal="center" vertical="center" wrapText="1"/>
    </xf>
    <xf numFmtId="14" fontId="6" fillId="0" borderId="3" xfId="7" applyNumberFormat="1" applyFont="1" applyFill="1" applyBorder="1" applyAlignment="1">
      <alignment horizontal="center" vertical="center" wrapText="1"/>
    </xf>
    <xf numFmtId="0" fontId="13" fillId="0" borderId="3" xfId="7"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0" fontId="13" fillId="0" borderId="1" xfId="7" applyFont="1" applyFill="1" applyBorder="1" applyAlignment="1">
      <alignment vertical="center" wrapText="1"/>
    </xf>
    <xf numFmtId="164" fontId="13" fillId="0" borderId="1" xfId="7" applyNumberFormat="1" applyFont="1" applyFill="1" applyBorder="1" applyAlignment="1">
      <alignment horizontal="center" vertical="center" wrapText="1"/>
    </xf>
    <xf numFmtId="14" fontId="13" fillId="0" borderId="4" xfId="7" applyNumberFormat="1" applyFont="1" applyFill="1" applyBorder="1" applyAlignment="1">
      <alignment horizontal="center" vertical="center" wrapText="1"/>
    </xf>
    <xf numFmtId="0" fontId="13" fillId="0" borderId="4" xfId="7" applyFont="1" applyFill="1" applyBorder="1" applyAlignment="1">
      <alignment horizontal="center" vertical="center" wrapText="1"/>
    </xf>
    <xf numFmtId="164" fontId="6" fillId="0" borderId="16" xfId="14" applyNumberFormat="1" applyFont="1" applyFill="1" applyBorder="1" applyAlignment="1" applyProtection="1">
      <alignment horizontal="center" vertical="center" wrapText="1"/>
    </xf>
    <xf numFmtId="0" fontId="20" fillId="0" borderId="9" xfId="5" applyFont="1" applyFill="1" applyBorder="1" applyAlignment="1">
      <alignment horizontal="center" vertical="center" wrapText="1"/>
    </xf>
    <xf numFmtId="0" fontId="20" fillId="0" borderId="10" xfId="5" applyFont="1" applyFill="1" applyBorder="1" applyAlignment="1">
      <alignment horizontal="center" vertical="center" wrapText="1"/>
    </xf>
    <xf numFmtId="0" fontId="20" fillId="0" borderId="11" xfId="5" applyFont="1" applyFill="1" applyBorder="1" applyAlignment="1">
      <alignment horizontal="center" vertical="center" wrapText="1"/>
    </xf>
    <xf numFmtId="0" fontId="20" fillId="0" borderId="12" xfId="5" applyFont="1" applyFill="1" applyBorder="1" applyAlignment="1">
      <alignment horizontal="center" vertical="center" wrapText="1"/>
    </xf>
    <xf numFmtId="0" fontId="27" fillId="0" borderId="9" xfId="5" applyFont="1" applyFill="1" applyBorder="1" applyAlignment="1">
      <alignment horizontal="center" vertical="center" wrapText="1"/>
    </xf>
    <xf numFmtId="0" fontId="27" fillId="0" borderId="10" xfId="5" applyFont="1" applyFill="1" applyBorder="1" applyAlignment="1">
      <alignment horizontal="center" vertical="center" wrapText="1"/>
    </xf>
    <xf numFmtId="0" fontId="27" fillId="0" borderId="11" xfId="5" applyFont="1" applyFill="1" applyBorder="1" applyAlignment="1">
      <alignment horizontal="center" vertical="center" wrapText="1"/>
    </xf>
    <xf numFmtId="0" fontId="27" fillId="0" borderId="12" xfId="5" applyFont="1" applyFill="1" applyBorder="1" applyAlignment="1">
      <alignment horizontal="center" vertical="center" wrapText="1"/>
    </xf>
    <xf numFmtId="0" fontId="22" fillId="0" borderId="9" xfId="5" applyFont="1" applyFill="1" applyBorder="1" applyAlignment="1">
      <alignment horizontal="center" vertical="center" wrapText="1"/>
    </xf>
    <xf numFmtId="0" fontId="22" fillId="0" borderId="10" xfId="5" applyFont="1" applyFill="1" applyBorder="1" applyAlignment="1">
      <alignment horizontal="center" vertical="center" wrapText="1"/>
    </xf>
    <xf numFmtId="0" fontId="22" fillId="0" borderId="11" xfId="5" applyFont="1" applyFill="1" applyBorder="1" applyAlignment="1">
      <alignment horizontal="center" vertical="center" wrapText="1"/>
    </xf>
    <xf numFmtId="0" fontId="22" fillId="0" borderId="12" xfId="5" applyFont="1" applyFill="1" applyBorder="1" applyAlignment="1">
      <alignment horizontal="center" vertical="center" wrapText="1"/>
    </xf>
    <xf numFmtId="0" fontId="20" fillId="0" borderId="1" xfId="5" applyFont="1" applyFill="1" applyBorder="1" applyAlignment="1">
      <alignment horizontal="center" vertical="center" wrapText="1"/>
    </xf>
    <xf numFmtId="0" fontId="22" fillId="2" borderId="9" xfId="5" applyFont="1" applyFill="1" applyBorder="1" applyAlignment="1">
      <alignment horizontal="center" vertical="center" wrapText="1"/>
    </xf>
    <xf numFmtId="0" fontId="22" fillId="2" borderId="10" xfId="5" applyFont="1" applyFill="1" applyBorder="1" applyAlignment="1">
      <alignment horizontal="center" vertical="center" wrapText="1"/>
    </xf>
    <xf numFmtId="0" fontId="22" fillId="2" borderId="11" xfId="5" applyFont="1" applyFill="1" applyBorder="1" applyAlignment="1">
      <alignment horizontal="center" vertical="center" wrapText="1"/>
    </xf>
    <xf numFmtId="0" fontId="22" fillId="2" borderId="12" xfId="5" applyFont="1" applyFill="1" applyBorder="1" applyAlignment="1">
      <alignment horizontal="center" vertical="center" wrapText="1"/>
    </xf>
    <xf numFmtId="49" fontId="17" fillId="0" borderId="3" xfId="5" applyNumberFormat="1" applyFont="1" applyFill="1" applyBorder="1" applyAlignment="1">
      <alignment horizontal="center" vertical="center" wrapText="1"/>
    </xf>
    <xf numFmtId="49" fontId="17" fillId="0" borderId="5" xfId="5" applyNumberFormat="1" applyFont="1" applyFill="1" applyBorder="1" applyAlignment="1">
      <alignment horizontal="center" vertical="center" wrapText="1"/>
    </xf>
    <xf numFmtId="165" fontId="17" fillId="0" borderId="1"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0" fontId="17" fillId="0" borderId="2" xfId="5" applyFont="1" applyFill="1" applyBorder="1" applyAlignment="1">
      <alignment horizontal="right" vertical="center" wrapText="1"/>
    </xf>
    <xf numFmtId="0" fontId="19" fillId="0" borderId="1" xfId="5" applyFont="1" applyBorder="1" applyAlignment="1">
      <alignment horizontal="center" vertical="center" wrapText="1"/>
    </xf>
    <xf numFmtId="0" fontId="17" fillId="0" borderId="1" xfId="5" applyFont="1" applyFill="1" applyBorder="1" applyAlignment="1">
      <alignment horizontal="left" vertical="center" wrapText="1"/>
    </xf>
    <xf numFmtId="0" fontId="17" fillId="0" borderId="3" xfId="5" applyFont="1" applyFill="1" applyBorder="1" applyAlignment="1">
      <alignment horizontal="center" vertical="center" wrapText="1"/>
    </xf>
    <xf numFmtId="0" fontId="17" fillId="0" borderId="4" xfId="5" applyFont="1" applyFill="1" applyBorder="1" applyAlignment="1">
      <alignment horizontal="center" vertical="center" wrapText="1"/>
    </xf>
    <xf numFmtId="0" fontId="17" fillId="0" borderId="5" xfId="5" applyFont="1" applyFill="1" applyBorder="1" applyAlignment="1">
      <alignment horizontal="center" vertical="center" wrapText="1"/>
    </xf>
    <xf numFmtId="49" fontId="17" fillId="0" borderId="1" xfId="5" applyNumberFormat="1" applyFont="1" applyFill="1" applyBorder="1" applyAlignment="1">
      <alignment horizontal="center" vertical="center" wrapText="1"/>
    </xf>
    <xf numFmtId="0" fontId="17" fillId="0" borderId="6" xfId="5" applyFont="1" applyFill="1" applyBorder="1" applyAlignment="1">
      <alignment horizontal="center" vertical="center"/>
    </xf>
    <xf numFmtId="0" fontId="17" fillId="0" borderId="7" xfId="5" applyFont="1" applyFill="1" applyBorder="1" applyAlignment="1">
      <alignment horizontal="center" vertical="center"/>
    </xf>
    <xf numFmtId="0" fontId="17" fillId="0" borderId="8" xfId="5" applyFont="1" applyFill="1" applyBorder="1" applyAlignment="1">
      <alignment horizontal="center" vertical="center"/>
    </xf>
    <xf numFmtId="0" fontId="7" fillId="3" borderId="3" xfId="0" applyFont="1" applyFill="1" applyBorder="1" applyAlignment="1">
      <alignment horizontal="left"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5" borderId="3"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20" fillId="0" borderId="0" xfId="0" applyFont="1" applyAlignment="1">
      <alignment horizontal="right" vertical="top" wrapText="1"/>
    </xf>
    <xf numFmtId="0" fontId="19"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64" fontId="6" fillId="0" borderId="3" xfId="7" applyNumberFormat="1" applyFont="1" applyFill="1" applyBorder="1" applyAlignment="1">
      <alignment horizontal="center" vertical="center"/>
    </xf>
    <xf numFmtId="164" fontId="6" fillId="0" borderId="5" xfId="7" applyNumberFormat="1" applyFont="1" applyFill="1" applyBorder="1" applyAlignment="1">
      <alignment horizontal="center" vertical="center"/>
    </xf>
    <xf numFmtId="164" fontId="11" fillId="0" borderId="3" xfId="7" applyNumberFormat="1" applyFont="1" applyFill="1" applyBorder="1" applyAlignment="1">
      <alignment horizontal="center" vertical="center"/>
    </xf>
    <xf numFmtId="164" fontId="11" fillId="0" borderId="4" xfId="7" applyNumberFormat="1" applyFont="1" applyFill="1" applyBorder="1" applyAlignment="1">
      <alignment horizontal="center" vertical="center"/>
    </xf>
    <xf numFmtId="164" fontId="11" fillId="0" borderId="5" xfId="7" applyNumberFormat="1" applyFont="1" applyFill="1" applyBorder="1" applyAlignment="1">
      <alignment horizontal="center" vertical="center"/>
    </xf>
    <xf numFmtId="49" fontId="11" fillId="0" borderId="3" xfId="7" applyNumberFormat="1" applyFont="1" applyFill="1" applyBorder="1" applyAlignment="1">
      <alignment horizontal="center" vertical="center" wrapText="1"/>
    </xf>
    <xf numFmtId="49" fontId="11" fillId="0" borderId="4" xfId="7" applyNumberFormat="1" applyFont="1" applyFill="1" applyBorder="1" applyAlignment="1">
      <alignment horizontal="center" vertical="center" wrapText="1"/>
    </xf>
    <xf numFmtId="0" fontId="11" fillId="0" borderId="3" xfId="7" applyFont="1" applyFill="1" applyBorder="1" applyAlignment="1">
      <alignment horizontal="center" vertical="center" wrapText="1"/>
    </xf>
    <xf numFmtId="0" fontId="11" fillId="0" borderId="4" xfId="7" applyFont="1" applyFill="1" applyBorder="1" applyAlignment="1">
      <alignment horizontal="center" vertical="center" wrapText="1"/>
    </xf>
    <xf numFmtId="0" fontId="13" fillId="0" borderId="3" xfId="7" applyFont="1" applyFill="1" applyBorder="1" applyAlignment="1">
      <alignment horizontal="center" vertical="center"/>
    </xf>
    <xf numFmtId="0" fontId="13" fillId="0" borderId="4" xfId="7" applyFont="1" applyFill="1" applyBorder="1" applyAlignment="1">
      <alignment horizontal="center" vertical="center"/>
    </xf>
    <xf numFmtId="14" fontId="11" fillId="0" borderId="3" xfId="7" applyNumberFormat="1" applyFont="1" applyFill="1" applyBorder="1" applyAlignment="1">
      <alignment horizontal="center" vertical="center" wrapText="1"/>
    </xf>
    <xf numFmtId="14" fontId="11" fillId="0" borderId="4" xfId="7" applyNumberFormat="1" applyFont="1" applyFill="1" applyBorder="1" applyAlignment="1">
      <alignment horizontal="center" vertical="center" wrapText="1"/>
    </xf>
    <xf numFmtId="14" fontId="13" fillId="0" borderId="3" xfId="7" applyNumberFormat="1" applyFont="1" applyFill="1" applyBorder="1" applyAlignment="1">
      <alignment horizontal="center" vertical="center" wrapText="1"/>
    </xf>
    <xf numFmtId="14" fontId="13" fillId="0" borderId="4" xfId="7" applyNumberFormat="1" applyFont="1" applyFill="1" applyBorder="1" applyAlignment="1">
      <alignment horizontal="center" vertical="center" wrapText="1"/>
    </xf>
    <xf numFmtId="0" fontId="13" fillId="0" borderId="3" xfId="7" applyFont="1" applyFill="1" applyBorder="1" applyAlignment="1">
      <alignment horizontal="center" vertical="center" wrapText="1"/>
    </xf>
    <xf numFmtId="0" fontId="13" fillId="0" borderId="4" xfId="7" applyFont="1" applyFill="1" applyBorder="1" applyAlignment="1">
      <alignment horizontal="center" vertical="center" wrapText="1"/>
    </xf>
    <xf numFmtId="0" fontId="13" fillId="0" borderId="5" xfId="7" applyFont="1" applyFill="1" applyBorder="1" applyAlignment="1">
      <alignment horizontal="center" vertical="center" wrapText="1"/>
    </xf>
    <xf numFmtId="49" fontId="13" fillId="0" borderId="3" xfId="7" applyNumberFormat="1" applyFont="1" applyFill="1" applyBorder="1" applyAlignment="1">
      <alignment horizontal="center" vertical="center" wrapText="1"/>
    </xf>
    <xf numFmtId="49" fontId="13" fillId="0" borderId="5" xfId="7" applyNumberFormat="1" applyFont="1" applyFill="1" applyBorder="1" applyAlignment="1">
      <alignment horizontal="center" vertical="center" wrapText="1"/>
    </xf>
    <xf numFmtId="49" fontId="13" fillId="0" borderId="1" xfId="7" applyNumberFormat="1" applyFont="1" applyFill="1" applyBorder="1" applyAlignment="1">
      <alignment horizontal="center" vertical="center" wrapText="1"/>
    </xf>
    <xf numFmtId="49" fontId="11" fillId="0" borderId="1" xfId="7" applyNumberFormat="1" applyFont="1" applyFill="1" applyBorder="1" applyAlignment="1">
      <alignment horizontal="center" vertical="center" wrapText="1"/>
    </xf>
    <xf numFmtId="0" fontId="13" fillId="0" borderId="1" xfId="7" applyFont="1" applyFill="1" applyBorder="1" applyAlignment="1">
      <alignment horizontal="left" vertical="center" wrapText="1"/>
    </xf>
    <xf numFmtId="0" fontId="11" fillId="0" borderId="1" xfId="7" applyFont="1" applyFill="1" applyBorder="1" applyAlignment="1">
      <alignment horizontal="left" vertical="center" wrapText="1"/>
    </xf>
    <xf numFmtId="0" fontId="13" fillId="0" borderId="1" xfId="7" applyFont="1" applyFill="1" applyBorder="1" applyAlignment="1">
      <alignment horizontal="center" vertical="center"/>
    </xf>
    <xf numFmtId="0" fontId="11" fillId="0" borderId="1" xfId="7" applyFont="1" applyFill="1" applyBorder="1" applyAlignment="1">
      <alignment horizontal="center" vertical="center"/>
    </xf>
    <xf numFmtId="0" fontId="13" fillId="0" borderId="1" xfId="7" applyFont="1" applyFill="1" applyBorder="1" applyAlignment="1">
      <alignment horizontal="center" vertical="center" wrapText="1"/>
    </xf>
    <xf numFmtId="0" fontId="11" fillId="0" borderId="1" xfId="7" applyFont="1" applyFill="1" applyBorder="1" applyAlignment="1">
      <alignment horizontal="center" vertical="center" wrapText="1"/>
    </xf>
    <xf numFmtId="14" fontId="11" fillId="0" borderId="5" xfId="7" applyNumberFormat="1" applyFont="1" applyFill="1" applyBorder="1" applyAlignment="1">
      <alignment horizontal="center" vertical="center" wrapText="1"/>
    </xf>
    <xf numFmtId="14" fontId="6" fillId="0" borderId="3" xfId="7" applyNumberFormat="1" applyFont="1" applyFill="1" applyBorder="1" applyAlignment="1">
      <alignment horizontal="center" vertical="center" wrapText="1"/>
    </xf>
    <xf numFmtId="14" fontId="6" fillId="0" borderId="5" xfId="7" applyNumberFormat="1" applyFont="1" applyFill="1" applyBorder="1" applyAlignment="1">
      <alignment horizontal="center" vertical="center" wrapText="1"/>
    </xf>
    <xf numFmtId="14" fontId="6" fillId="0" borderId="1" xfId="7" applyNumberFormat="1" applyFont="1" applyFill="1" applyBorder="1" applyAlignment="1">
      <alignment horizontal="center" vertical="center" wrapText="1"/>
    </xf>
    <xf numFmtId="0" fontId="6" fillId="0" borderId="3" xfId="7" applyFont="1" applyFill="1" applyBorder="1" applyAlignment="1">
      <alignment horizontal="center" vertical="center" wrapText="1"/>
    </xf>
    <xf numFmtId="0" fontId="6" fillId="0" borderId="5" xfId="7" applyFont="1" applyFill="1" applyBorder="1" applyAlignment="1">
      <alignment horizontal="center" vertical="center" wrapText="1"/>
    </xf>
    <xf numFmtId="0" fontId="37" fillId="0" borderId="2" xfId="7" applyFont="1" applyFill="1" applyBorder="1" applyAlignment="1">
      <alignment horizontal="center" vertical="center" wrapText="1"/>
    </xf>
    <xf numFmtId="49" fontId="37" fillId="0" borderId="2"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14" fontId="13" fillId="0" borderId="1" xfId="7" applyNumberFormat="1" applyFont="1" applyFill="1" applyBorder="1" applyAlignment="1">
      <alignment horizontal="center" vertical="center"/>
    </xf>
    <xf numFmtId="14" fontId="13" fillId="0" borderId="3" xfId="7" applyNumberFormat="1" applyFont="1" applyFill="1" applyBorder="1" applyAlignment="1">
      <alignment horizontal="center" vertical="center"/>
    </xf>
    <xf numFmtId="14" fontId="13" fillId="0" borderId="5" xfId="7" applyNumberFormat="1" applyFont="1" applyFill="1" applyBorder="1" applyAlignment="1">
      <alignment horizontal="center" vertical="center"/>
    </xf>
    <xf numFmtId="14" fontId="13" fillId="0" borderId="5" xfId="7" applyNumberFormat="1" applyFont="1" applyFill="1" applyBorder="1" applyAlignment="1">
      <alignment horizontal="center" vertical="center" wrapText="1"/>
    </xf>
    <xf numFmtId="14" fontId="7" fillId="0" borderId="3" xfId="7" applyNumberFormat="1" applyFont="1" applyFill="1" applyBorder="1" applyAlignment="1">
      <alignment horizontal="center" vertical="center" wrapText="1"/>
    </xf>
    <xf numFmtId="14" fontId="7" fillId="0" borderId="5" xfId="7" applyNumberFormat="1" applyFont="1" applyFill="1" applyBorder="1" applyAlignment="1">
      <alignment horizontal="center" vertical="center" wrapText="1"/>
    </xf>
    <xf numFmtId="0" fontId="13" fillId="0" borderId="3" xfId="7" applyFont="1" applyFill="1" applyBorder="1" applyAlignment="1">
      <alignment horizontal="left" vertical="center" wrapText="1"/>
    </xf>
    <xf numFmtId="0" fontId="13" fillId="0" borderId="5" xfId="7" applyFont="1" applyFill="1" applyBorder="1" applyAlignment="1">
      <alignment horizontal="left" vertical="center" wrapText="1"/>
    </xf>
    <xf numFmtId="0" fontId="13" fillId="0" borderId="5" xfId="7" applyFont="1" applyFill="1" applyBorder="1" applyAlignment="1">
      <alignment horizontal="center" vertical="center"/>
    </xf>
    <xf numFmtId="0" fontId="6" fillId="0" borderId="4" xfId="7" applyFont="1" applyFill="1" applyBorder="1" applyAlignment="1">
      <alignment horizontal="center" vertical="center" wrapText="1"/>
    </xf>
    <xf numFmtId="164" fontId="7" fillId="0" borderId="14" xfId="7" applyNumberFormat="1" applyFont="1" applyFill="1" applyBorder="1" applyAlignment="1">
      <alignment horizontal="center" vertical="center"/>
    </xf>
    <xf numFmtId="164" fontId="7" fillId="0" borderId="10" xfId="7" applyNumberFormat="1" applyFont="1" applyFill="1" applyBorder="1" applyAlignment="1">
      <alignment horizontal="center" vertical="center"/>
    </xf>
    <xf numFmtId="164" fontId="7" fillId="0" borderId="12" xfId="7" applyNumberFormat="1" applyFont="1" applyFill="1" applyBorder="1" applyAlignment="1">
      <alignment horizontal="center" vertical="center"/>
    </xf>
    <xf numFmtId="14" fontId="6" fillId="0" borderId="4" xfId="7" applyNumberFormat="1" applyFont="1" applyFill="1" applyBorder="1" applyAlignment="1">
      <alignment horizontal="center" vertical="center" wrapText="1"/>
    </xf>
    <xf numFmtId="14" fontId="7" fillId="0" borderId="4" xfId="7" applyNumberFormat="1" applyFont="1" applyFill="1" applyBorder="1" applyAlignment="1">
      <alignment horizontal="center" vertical="center" wrapText="1"/>
    </xf>
    <xf numFmtId="0" fontId="7" fillId="0" borderId="3"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7" fillId="0" borderId="5" xfId="7" applyFont="1" applyFill="1" applyBorder="1" applyAlignment="1">
      <alignment horizontal="center" vertical="center" wrapText="1"/>
    </xf>
    <xf numFmtId="49" fontId="11" fillId="0" borderId="5" xfId="7" applyNumberFormat="1" applyFont="1" applyFill="1" applyBorder="1" applyAlignment="1">
      <alignment horizontal="center" vertical="center" wrapText="1"/>
    </xf>
    <xf numFmtId="0" fontId="11" fillId="0" borderId="5" xfId="7" applyFont="1" applyFill="1" applyBorder="1" applyAlignment="1">
      <alignment horizontal="center" vertical="center" wrapText="1"/>
    </xf>
    <xf numFmtId="0" fontId="11" fillId="0" borderId="3" xfId="7" applyFont="1" applyFill="1" applyBorder="1" applyAlignment="1">
      <alignment horizontal="center" vertical="center"/>
    </xf>
    <xf numFmtId="0" fontId="11" fillId="0" borderId="4" xfId="7" applyFont="1" applyFill="1" applyBorder="1" applyAlignment="1">
      <alignment horizontal="center" vertical="center"/>
    </xf>
    <xf numFmtId="0" fontId="11" fillId="0" borderId="5" xfId="7" applyFont="1" applyFill="1" applyBorder="1" applyAlignment="1">
      <alignment horizontal="center" vertical="center"/>
    </xf>
    <xf numFmtId="0" fontId="11" fillId="0" borderId="3" xfId="7" applyFont="1" applyFill="1" applyBorder="1" applyAlignment="1">
      <alignment horizontal="left" vertical="center" wrapText="1"/>
    </xf>
    <xf numFmtId="0" fontId="11" fillId="0" borderId="4" xfId="7" applyFont="1" applyFill="1" applyBorder="1" applyAlignment="1">
      <alignment horizontal="left" vertical="center" wrapText="1"/>
    </xf>
    <xf numFmtId="0" fontId="11" fillId="0" borderId="5" xfId="7"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7" applyFont="1" applyFill="1" applyBorder="1" applyAlignment="1">
      <alignment horizontal="center" vertical="center"/>
    </xf>
    <xf numFmtId="0" fontId="7" fillId="0" borderId="4" xfId="7" applyFont="1" applyFill="1" applyBorder="1" applyAlignment="1">
      <alignment horizontal="center" vertical="center"/>
    </xf>
    <xf numFmtId="0" fontId="7" fillId="0" borderId="5" xfId="7" applyFont="1" applyFill="1" applyBorder="1" applyAlignment="1">
      <alignment horizontal="center" vertical="center"/>
    </xf>
    <xf numFmtId="49" fontId="34" fillId="0" borderId="3" xfId="7" applyNumberFormat="1" applyFont="1" applyFill="1" applyBorder="1" applyAlignment="1">
      <alignment horizontal="center" vertical="center" wrapText="1"/>
    </xf>
    <xf numFmtId="49" fontId="34" fillId="0" borderId="4" xfId="7" applyNumberFormat="1" applyFont="1" applyFill="1" applyBorder="1" applyAlignment="1">
      <alignment horizontal="center" vertical="center" wrapText="1"/>
    </xf>
    <xf numFmtId="49" fontId="34" fillId="0" borderId="5" xfId="7"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0" borderId="5" xfId="0" applyFont="1" applyFill="1" applyBorder="1" applyAlignment="1">
      <alignment vertical="center" wrapText="1"/>
    </xf>
    <xf numFmtId="0" fontId="6" fillId="0" borderId="3" xfId="7" applyFont="1" applyFill="1" applyBorder="1" applyAlignment="1">
      <alignment horizontal="center" vertical="center"/>
    </xf>
    <xf numFmtId="0" fontId="6" fillId="0" borderId="4" xfId="7" applyFont="1" applyFill="1" applyBorder="1" applyAlignment="1">
      <alignment horizontal="center" vertical="center"/>
    </xf>
    <xf numFmtId="0" fontId="6" fillId="0" borderId="5" xfId="7" applyFont="1" applyFill="1" applyBorder="1" applyAlignment="1">
      <alignment horizontal="center" vertical="center"/>
    </xf>
    <xf numFmtId="49" fontId="6" fillId="0" borderId="3" xfId="7" applyNumberFormat="1" applyFont="1" applyFill="1" applyBorder="1" applyAlignment="1">
      <alignment horizontal="center" vertical="center" wrapText="1"/>
    </xf>
    <xf numFmtId="49" fontId="6" fillId="0" borderId="4" xfId="7" applyNumberFormat="1" applyFont="1" applyFill="1" applyBorder="1" applyAlignment="1">
      <alignment horizontal="center" vertical="center" wrapText="1"/>
    </xf>
    <xf numFmtId="49" fontId="6" fillId="0" borderId="5" xfId="7" applyNumberFormat="1" applyFont="1" applyFill="1" applyBorder="1" applyAlignment="1">
      <alignment horizontal="center" vertical="center" wrapText="1"/>
    </xf>
    <xf numFmtId="164" fontId="6" fillId="0" borderId="4" xfId="7" applyNumberFormat="1" applyFont="1" applyFill="1" applyBorder="1" applyAlignment="1">
      <alignment horizontal="center" vertical="center"/>
    </xf>
    <xf numFmtId="0" fontId="7" fillId="0" borderId="3" xfId="7" applyFont="1" applyFill="1" applyBorder="1" applyAlignment="1">
      <alignment horizontal="left" vertical="center" wrapText="1"/>
    </xf>
    <xf numFmtId="0" fontId="7" fillId="0" borderId="5" xfId="7" applyFont="1" applyFill="1" applyBorder="1" applyAlignment="1">
      <alignment horizontal="left" vertical="center" wrapText="1"/>
    </xf>
    <xf numFmtId="49" fontId="6" fillId="0" borderId="3" xfId="7" applyNumberFormat="1" applyFont="1" applyFill="1" applyBorder="1" applyAlignment="1">
      <alignment horizontal="center" vertical="center"/>
    </xf>
    <xf numFmtId="49" fontId="6" fillId="0" borderId="5" xfId="7" applyNumberFormat="1" applyFont="1" applyFill="1" applyBorder="1" applyAlignment="1">
      <alignment horizontal="center" vertical="center"/>
    </xf>
    <xf numFmtId="164" fontId="7" fillId="0" borderId="3" xfId="7" applyNumberFormat="1" applyFont="1" applyFill="1" applyBorder="1" applyAlignment="1">
      <alignment horizontal="center" vertical="center"/>
    </xf>
    <xf numFmtId="164" fontId="7" fillId="0" borderId="5" xfId="7" applyNumberFormat="1" applyFont="1" applyFill="1" applyBorder="1" applyAlignment="1">
      <alignment horizontal="center" vertical="center"/>
    </xf>
    <xf numFmtId="14" fontId="11" fillId="0" borderId="3" xfId="7" applyNumberFormat="1" applyFont="1" applyFill="1" applyBorder="1" applyAlignment="1">
      <alignment horizontal="center" vertical="center"/>
    </xf>
    <xf numFmtId="14" fontId="11" fillId="0" borderId="5" xfId="7" applyNumberFormat="1" applyFont="1" applyFill="1" applyBorder="1" applyAlignment="1">
      <alignment horizontal="center" vertical="center"/>
    </xf>
    <xf numFmtId="164" fontId="13" fillId="0" borderId="3" xfId="7" applyNumberFormat="1" applyFont="1" applyFill="1" applyBorder="1" applyAlignment="1">
      <alignment horizontal="center" vertical="center"/>
    </xf>
    <xf numFmtId="164" fontId="13" fillId="0" borderId="5" xfId="7" applyNumberFormat="1" applyFont="1" applyFill="1" applyBorder="1" applyAlignment="1">
      <alignment horizontal="center" vertical="center"/>
    </xf>
    <xf numFmtId="164" fontId="7" fillId="0" borderId="4" xfId="7" applyNumberFormat="1" applyFont="1" applyFill="1" applyBorder="1" applyAlignment="1">
      <alignment horizontal="center" vertical="center"/>
    </xf>
    <xf numFmtId="0" fontId="6" fillId="0" borderId="3" xfId="2" applyFont="1" applyFill="1" applyBorder="1" applyAlignment="1">
      <alignment horizontal="center" vertical="center" wrapText="1"/>
    </xf>
    <xf numFmtId="164" fontId="13" fillId="2" borderId="1" xfId="7" applyNumberFormat="1" applyFont="1" applyFill="1" applyBorder="1" applyAlignment="1">
      <alignment horizontal="center" vertical="center"/>
    </xf>
    <xf numFmtId="0" fontId="7" fillId="0" borderId="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3" xfId="2" applyFont="1" applyFill="1" applyBorder="1" applyAlignment="1">
      <alignment horizontal="left" vertical="center" wrapText="1"/>
    </xf>
    <xf numFmtId="0" fontId="7" fillId="0" borderId="5" xfId="2" applyFont="1" applyFill="1" applyBorder="1" applyAlignment="1">
      <alignment horizontal="left" vertical="center" wrapText="1"/>
    </xf>
    <xf numFmtId="0" fontId="11" fillId="0" borderId="3" xfId="7" applyFont="1" applyFill="1" applyBorder="1" applyAlignment="1">
      <alignment vertical="center" wrapText="1"/>
    </xf>
    <xf numFmtId="0" fontId="11" fillId="0" borderId="3" xfId="7" applyFont="1" applyFill="1" applyBorder="1" applyAlignment="1">
      <alignment horizontal="left" vertical="center"/>
    </xf>
    <xf numFmtId="0" fontId="11" fillId="0" borderId="4" xfId="7" applyFont="1" applyFill="1" applyBorder="1" applyAlignment="1">
      <alignment vertical="center" wrapText="1"/>
    </xf>
    <xf numFmtId="0" fontId="11" fillId="0" borderId="4" xfId="7" applyFont="1" applyFill="1" applyBorder="1" applyAlignment="1">
      <alignment horizontal="left" vertical="center"/>
    </xf>
    <xf numFmtId="0" fontId="13" fillId="0" borderId="1" xfId="7" applyFont="1" applyFill="1" applyBorder="1" applyAlignment="1">
      <alignment vertical="center" wrapText="1"/>
    </xf>
    <xf numFmtId="0" fontId="11" fillId="0" borderId="1" xfId="7" applyFont="1" applyFill="1" applyBorder="1" applyAlignment="1">
      <alignment vertical="center" wrapText="1"/>
    </xf>
    <xf numFmtId="164" fontId="13" fillId="2" borderId="1" xfId="7" applyNumberFormat="1" applyFont="1" applyFill="1" applyBorder="1" applyAlignment="1">
      <alignment horizontal="center" vertical="center" wrapText="1"/>
    </xf>
    <xf numFmtId="49" fontId="11" fillId="2" borderId="1" xfId="7" applyNumberFormat="1" applyFont="1" applyFill="1" applyBorder="1" applyAlignment="1">
      <alignment horizontal="center" vertical="center" wrapText="1"/>
    </xf>
    <xf numFmtId="164" fontId="11" fillId="2" borderId="1" xfId="7" applyNumberFormat="1" applyFont="1" applyFill="1" applyBorder="1" applyAlignment="1">
      <alignment horizontal="center" vertical="center" wrapText="1"/>
    </xf>
    <xf numFmtId="164" fontId="6" fillId="0" borderId="17" xfId="14" applyNumberFormat="1" applyFont="1" applyFill="1" applyBorder="1" applyAlignment="1" applyProtection="1">
      <alignment horizontal="center" vertical="top" wrapText="1"/>
    </xf>
    <xf numFmtId="164" fontId="6" fillId="0" borderId="17" xfId="14" applyNumberFormat="1" applyFont="1" applyFill="1" applyBorder="1" applyAlignment="1" applyProtection="1">
      <alignment horizontal="center" vertical="center" wrapText="1"/>
    </xf>
    <xf numFmtId="164" fontId="7" fillId="0" borderId="17" xfId="14" applyNumberFormat="1" applyFont="1" applyFill="1" applyBorder="1" applyAlignment="1" applyProtection="1">
      <alignment horizontal="center" vertical="center" wrapText="1"/>
    </xf>
    <xf numFmtId="165" fontId="7" fillId="0" borderId="14" xfId="7" applyNumberFormat="1" applyFont="1" applyFill="1" applyBorder="1" applyAlignment="1">
      <alignment horizontal="center" vertical="center"/>
    </xf>
    <xf numFmtId="165" fontId="7" fillId="0" borderId="12" xfId="7" applyNumberFormat="1" applyFont="1" applyFill="1" applyBorder="1" applyAlignment="1">
      <alignment horizontal="center" vertical="center"/>
    </xf>
    <xf numFmtId="165" fontId="6" fillId="0" borderId="1" xfId="7" applyNumberFormat="1" applyFont="1" applyFill="1" applyBorder="1" applyAlignment="1">
      <alignment horizontal="center" vertical="center"/>
    </xf>
    <xf numFmtId="165" fontId="6" fillId="0" borderId="18" xfId="7" applyNumberFormat="1" applyFont="1" applyFill="1" applyBorder="1" applyAlignment="1">
      <alignment horizontal="center" vertical="center"/>
    </xf>
    <xf numFmtId="165" fontId="6" fillId="0" borderId="19" xfId="7" applyNumberFormat="1" applyFont="1" applyFill="1" applyBorder="1" applyAlignment="1">
      <alignment horizontal="center" vertical="center"/>
    </xf>
    <xf numFmtId="165" fontId="6" fillId="0" borderId="20" xfId="7" applyNumberFormat="1" applyFont="1" applyFill="1" applyBorder="1" applyAlignment="1">
      <alignment horizontal="center" vertical="center"/>
    </xf>
    <xf numFmtId="165" fontId="6" fillId="0" borderId="3" xfId="7" applyNumberFormat="1" applyFont="1" applyFill="1" applyBorder="1" applyAlignment="1">
      <alignment horizontal="center" vertical="center"/>
    </xf>
    <xf numFmtId="165" fontId="6" fillId="0" borderId="5" xfId="7" applyNumberFormat="1" applyFont="1" applyFill="1" applyBorder="1" applyAlignment="1">
      <alignment horizontal="center" vertical="center"/>
    </xf>
    <xf numFmtId="165" fontId="6" fillId="0" borderId="14" xfId="7" applyNumberFormat="1" applyFont="1" applyFill="1" applyBorder="1" applyAlignment="1">
      <alignment horizontal="center" vertical="center"/>
    </xf>
    <xf numFmtId="165" fontId="6" fillId="0" borderId="10" xfId="7" applyNumberFormat="1" applyFont="1" applyFill="1" applyBorder="1" applyAlignment="1">
      <alignment horizontal="center" vertical="center"/>
    </xf>
    <xf numFmtId="164" fontId="11" fillId="0" borderId="14" xfId="7" applyNumberFormat="1" applyFont="1" applyFill="1" applyBorder="1" applyAlignment="1">
      <alignment horizontal="center" vertical="center"/>
    </xf>
    <xf numFmtId="164" fontId="11" fillId="0" borderId="10" xfId="7" applyNumberFormat="1" applyFont="1" applyFill="1" applyBorder="1" applyAlignment="1">
      <alignment horizontal="center" vertical="center"/>
    </xf>
    <xf numFmtId="164" fontId="11" fillId="0" borderId="12" xfId="7" applyNumberFormat="1" applyFont="1" applyFill="1" applyBorder="1" applyAlignment="1">
      <alignment horizontal="center" vertical="center"/>
    </xf>
    <xf numFmtId="0" fontId="11" fillId="0" borderId="1" xfId="7" applyFont="1" applyFill="1" applyBorder="1" applyAlignment="1">
      <alignment vertical="center" wrapText="1"/>
    </xf>
    <xf numFmtId="164" fontId="6" fillId="0" borderId="21" xfId="14" applyNumberFormat="1" applyFont="1" applyFill="1" applyBorder="1" applyAlignment="1" applyProtection="1">
      <alignment horizontal="center" vertical="top" wrapText="1"/>
    </xf>
    <xf numFmtId="0" fontId="7" fillId="0" borderId="3" xfId="2" applyFont="1" applyFill="1" applyBorder="1" applyAlignment="1">
      <alignment horizontal="center" vertical="center" wrapText="1"/>
    </xf>
    <xf numFmtId="0" fontId="6" fillId="0" borderId="1" xfId="2" applyFont="1" applyFill="1" applyBorder="1" applyAlignment="1">
      <alignment vertical="center" wrapText="1"/>
    </xf>
    <xf numFmtId="165" fontId="6" fillId="0" borderId="3" xfId="7" applyNumberFormat="1" applyFont="1" applyFill="1" applyBorder="1" applyAlignment="1">
      <alignment horizontal="center" vertical="center"/>
    </xf>
    <xf numFmtId="49" fontId="13" fillId="2" borderId="1" xfId="7" applyNumberFormat="1" applyFont="1" applyFill="1" applyBorder="1" applyAlignment="1">
      <alignment horizontal="center" vertical="center" wrapText="1"/>
    </xf>
    <xf numFmtId="165" fontId="7" fillId="0" borderId="1" xfId="7" applyNumberFormat="1" applyFont="1" applyFill="1" applyBorder="1" applyAlignment="1">
      <alignment horizontal="center" vertical="center"/>
    </xf>
  </cellXfs>
  <cellStyles count="15">
    <cellStyle name="Обычный" xfId="0" builtinId="0"/>
    <cellStyle name="Обычный 2" xfId="1"/>
    <cellStyle name="Обычный 2 2" xfId="7"/>
    <cellStyle name="Обычный 3" xfId="2"/>
    <cellStyle name="Обычный 4" xfId="3"/>
    <cellStyle name="Обычный 4 2" xfId="9"/>
    <cellStyle name="Обычный 5" xfId="4"/>
    <cellStyle name="Обычный 5 2" xfId="8"/>
    <cellStyle name="Обычный 5 2 2" xfId="13"/>
    <cellStyle name="Обычный 5 3" xfId="10"/>
    <cellStyle name="Обычный 6" xfId="5"/>
    <cellStyle name="Обычный 6 2" xfId="11"/>
    <cellStyle name="Обычный 7" xfId="14"/>
    <cellStyle name="Финансовый 2" xfId="6"/>
    <cellStyle name="Финансовый 2 2" xfId="12"/>
  </cellStyles>
  <dxfs count="0"/>
  <tableStyles count="0" defaultTableStyle="TableStyleMedium2" defaultPivotStyle="PivotStyleLight16"/>
  <colors>
    <mruColors>
      <color rgb="FFCCFFCC"/>
      <color rgb="FFCCECFF"/>
      <color rgb="FFFFCCFF"/>
      <color rgb="FFFFFFCC"/>
      <color rgb="FF99FFCC"/>
      <color rgb="FFCCFFFF"/>
      <color rgb="FFF2D5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30"/>
  <sheetViews>
    <sheetView zoomScale="55" zoomScaleNormal="55" zoomScaleSheetLayoutView="70" zoomScalePageLayoutView="75" workbookViewId="0">
      <pane ySplit="6" topLeftCell="A49" activePane="bottomLeft" state="frozen"/>
      <selection activeCell="Q8" sqref="Q8"/>
      <selection pane="bottomLeft" activeCell="F56" sqref="F56"/>
    </sheetView>
  </sheetViews>
  <sheetFormatPr defaultRowHeight="12.75" x14ac:dyDescent="0.2"/>
  <cols>
    <col min="1" max="1" width="22.140625" customWidth="1"/>
    <col min="2" max="2" width="63" customWidth="1"/>
    <col min="3" max="3" width="31.7109375" customWidth="1"/>
    <col min="4" max="4" width="5.7109375" customWidth="1"/>
    <col min="5" max="5" width="4.7109375" customWidth="1"/>
    <col min="6" max="6" width="5.28515625" customWidth="1"/>
    <col min="7" max="8" width="4.85546875" customWidth="1"/>
    <col min="9" max="9" width="5.85546875" customWidth="1"/>
    <col min="10" max="10" width="7.28515625" customWidth="1"/>
    <col min="11" max="11" width="5" customWidth="1"/>
    <col min="12" max="13" width="17.5703125" customWidth="1"/>
    <col min="14" max="15" width="20.140625" customWidth="1"/>
    <col min="16" max="16" width="18" customWidth="1"/>
    <col min="17" max="17" width="17.85546875" customWidth="1"/>
    <col min="18" max="19" width="19.85546875" customWidth="1"/>
    <col min="20" max="20" width="20.42578125" customWidth="1"/>
    <col min="21" max="21" width="22.42578125" style="133" customWidth="1"/>
    <col min="22" max="23" width="22.85546875" style="133" customWidth="1"/>
    <col min="24" max="24" width="27.7109375" customWidth="1"/>
    <col min="25" max="25" width="26.7109375" customWidth="1"/>
    <col min="26" max="26" width="22.28515625" customWidth="1"/>
    <col min="27" max="27" width="25" customWidth="1"/>
    <col min="29" max="29" width="32.140625" customWidth="1"/>
    <col min="30" max="30" width="14.85546875" customWidth="1"/>
    <col min="31" max="31" width="19.7109375" customWidth="1"/>
  </cols>
  <sheetData>
    <row r="1" spans="1:29" s="4" customFormat="1" ht="72.75" customHeight="1" x14ac:dyDescent="0.25">
      <c r="A1" s="293" t="s">
        <v>85</v>
      </c>
      <c r="B1" s="293"/>
      <c r="C1" s="293"/>
      <c r="D1" s="293"/>
      <c r="E1" s="293"/>
      <c r="F1" s="293"/>
      <c r="G1" s="293"/>
      <c r="H1" s="293"/>
      <c r="I1" s="293"/>
      <c r="J1" s="293"/>
      <c r="K1" s="293"/>
      <c r="L1" s="293"/>
      <c r="M1" s="293"/>
      <c r="N1" s="293"/>
      <c r="O1" s="293"/>
      <c r="P1" s="293"/>
      <c r="Q1" s="293"/>
      <c r="R1" s="293"/>
      <c r="S1" s="293"/>
      <c r="T1" s="293"/>
      <c r="U1" s="293"/>
      <c r="V1" s="293"/>
      <c r="W1" s="293"/>
      <c r="X1" s="67"/>
      <c r="AC1" s="5"/>
    </row>
    <row r="2" spans="1:29" s="6" customFormat="1" ht="37.5" customHeight="1" x14ac:dyDescent="0.25">
      <c r="A2" s="294" t="s">
        <v>295</v>
      </c>
      <c r="B2" s="294"/>
      <c r="C2" s="294"/>
      <c r="D2" s="294"/>
      <c r="E2" s="294"/>
      <c r="F2" s="294"/>
      <c r="G2" s="294"/>
      <c r="H2" s="294"/>
      <c r="I2" s="294"/>
      <c r="J2" s="294"/>
      <c r="K2" s="294"/>
      <c r="L2" s="294"/>
      <c r="M2" s="294"/>
      <c r="N2" s="294"/>
      <c r="O2" s="294"/>
      <c r="P2" s="294"/>
      <c r="Q2" s="294"/>
      <c r="R2" s="294"/>
      <c r="S2" s="294"/>
      <c r="T2" s="294"/>
      <c r="U2" s="294"/>
      <c r="V2" s="294"/>
      <c r="W2" s="294"/>
      <c r="X2" s="68"/>
    </row>
    <row r="3" spans="1:29" s="4" customFormat="1" ht="21.75" customHeight="1" x14ac:dyDescent="0.25">
      <c r="A3" s="292" t="s">
        <v>86</v>
      </c>
      <c r="B3" s="295" t="s">
        <v>87</v>
      </c>
      <c r="C3" s="296" t="s">
        <v>294</v>
      </c>
      <c r="D3" s="300" t="s">
        <v>88</v>
      </c>
      <c r="E3" s="301"/>
      <c r="F3" s="301"/>
      <c r="G3" s="301"/>
      <c r="H3" s="301"/>
      <c r="I3" s="301"/>
      <c r="J3" s="301"/>
      <c r="K3" s="302"/>
      <c r="L3" s="292" t="s">
        <v>89</v>
      </c>
      <c r="M3" s="292"/>
      <c r="N3" s="292"/>
      <c r="O3" s="292"/>
      <c r="P3" s="292"/>
      <c r="Q3" s="292"/>
      <c r="R3" s="292"/>
      <c r="S3" s="292"/>
      <c r="T3" s="292"/>
      <c r="U3" s="292"/>
      <c r="V3" s="292"/>
      <c r="W3" s="292"/>
      <c r="X3" s="67"/>
      <c r="AC3" s="5"/>
    </row>
    <row r="4" spans="1:29" s="4" customFormat="1" ht="21.75" customHeight="1" x14ac:dyDescent="0.25">
      <c r="A4" s="292"/>
      <c r="B4" s="295"/>
      <c r="C4" s="297"/>
      <c r="D4" s="299" t="s">
        <v>90</v>
      </c>
      <c r="E4" s="289" t="s">
        <v>296</v>
      </c>
      <c r="F4" s="289" t="s">
        <v>297</v>
      </c>
      <c r="G4" s="292" t="s">
        <v>91</v>
      </c>
      <c r="H4" s="292" t="s">
        <v>92</v>
      </c>
      <c r="I4" s="292" t="s">
        <v>93</v>
      </c>
      <c r="J4" s="296" t="s">
        <v>292</v>
      </c>
      <c r="K4" s="296" t="s">
        <v>293</v>
      </c>
      <c r="L4" s="292" t="s">
        <v>94</v>
      </c>
      <c r="M4" s="292"/>
      <c r="N4" s="292" t="s">
        <v>95</v>
      </c>
      <c r="O4" s="292"/>
      <c r="P4" s="292" t="s">
        <v>96</v>
      </c>
      <c r="Q4" s="292"/>
      <c r="R4" s="292" t="s">
        <v>290</v>
      </c>
      <c r="S4" s="292"/>
      <c r="T4" s="292" t="s">
        <v>50</v>
      </c>
      <c r="U4" s="291" t="s">
        <v>298</v>
      </c>
      <c r="V4" s="291" t="s">
        <v>299</v>
      </c>
      <c r="W4" s="291" t="s">
        <v>300</v>
      </c>
      <c r="X4" s="67"/>
      <c r="AC4" s="5"/>
    </row>
    <row r="5" spans="1:29" s="4" customFormat="1" ht="33" customHeight="1" x14ac:dyDescent="0.35">
      <c r="A5" s="292"/>
      <c r="B5" s="295"/>
      <c r="C5" s="298"/>
      <c r="D5" s="299"/>
      <c r="E5" s="290"/>
      <c r="F5" s="290"/>
      <c r="G5" s="292"/>
      <c r="H5" s="292"/>
      <c r="I5" s="292"/>
      <c r="J5" s="298"/>
      <c r="K5" s="298"/>
      <c r="L5" s="7" t="s">
        <v>97</v>
      </c>
      <c r="M5" s="8" t="s">
        <v>98</v>
      </c>
      <c r="N5" s="7" t="s">
        <v>97</v>
      </c>
      <c r="O5" s="9" t="s">
        <v>98</v>
      </c>
      <c r="P5" s="7" t="s">
        <v>97</v>
      </c>
      <c r="Q5" s="9" t="s">
        <v>98</v>
      </c>
      <c r="R5" s="129" t="s">
        <v>97</v>
      </c>
      <c r="S5" s="9" t="s">
        <v>98</v>
      </c>
      <c r="T5" s="292"/>
      <c r="U5" s="291"/>
      <c r="V5" s="291"/>
      <c r="W5" s="291"/>
      <c r="X5" s="67"/>
      <c r="AA5" s="10"/>
      <c r="AC5" s="5"/>
    </row>
    <row r="6" spans="1:29" s="4" customFormat="1" ht="13.5" customHeight="1" x14ac:dyDescent="0.35">
      <c r="A6" s="7">
        <v>1</v>
      </c>
      <c r="B6" s="7">
        <v>2</v>
      </c>
      <c r="C6" s="7">
        <v>3</v>
      </c>
      <c r="D6" s="7">
        <v>4</v>
      </c>
      <c r="E6" s="75"/>
      <c r="F6" s="75"/>
      <c r="G6" s="7">
        <v>5</v>
      </c>
      <c r="H6" s="7">
        <v>6</v>
      </c>
      <c r="I6" s="7">
        <v>7</v>
      </c>
      <c r="J6" s="7">
        <v>8</v>
      </c>
      <c r="K6" s="7">
        <v>9</v>
      </c>
      <c r="L6" s="7">
        <v>10</v>
      </c>
      <c r="M6" s="7">
        <v>11</v>
      </c>
      <c r="N6" s="7">
        <v>12</v>
      </c>
      <c r="O6" s="7">
        <v>13</v>
      </c>
      <c r="P6" s="7">
        <v>14</v>
      </c>
      <c r="Q6" s="7">
        <v>15</v>
      </c>
      <c r="R6" s="7">
        <v>16</v>
      </c>
      <c r="S6" s="150">
        <v>17</v>
      </c>
      <c r="T6" s="150">
        <v>18</v>
      </c>
      <c r="U6" s="150">
        <v>19</v>
      </c>
      <c r="V6" s="150">
        <v>20</v>
      </c>
      <c r="W6" s="150">
        <v>21</v>
      </c>
      <c r="X6" s="69"/>
      <c r="Y6" s="11"/>
      <c r="AA6" s="10"/>
      <c r="AC6" s="5"/>
    </row>
    <row r="7" spans="1:29" s="13" customFormat="1" ht="57" customHeight="1" x14ac:dyDescent="0.3">
      <c r="A7" s="32" t="s">
        <v>99</v>
      </c>
      <c r="B7" s="47" t="s">
        <v>100</v>
      </c>
      <c r="C7" s="53" t="s">
        <v>101</v>
      </c>
      <c r="D7" s="34" t="s">
        <v>36</v>
      </c>
      <c r="E7" s="34" t="s">
        <v>36</v>
      </c>
      <c r="F7" s="34" t="s">
        <v>36</v>
      </c>
      <c r="G7" s="33">
        <v>39</v>
      </c>
      <c r="H7" s="33" t="s">
        <v>37</v>
      </c>
      <c r="I7" s="34" t="s">
        <v>37</v>
      </c>
      <c r="J7" s="33" t="s">
        <v>37</v>
      </c>
      <c r="K7" s="33" t="s">
        <v>37</v>
      </c>
      <c r="L7" s="35">
        <f t="shared" ref="L7:S7" si="0">SUM(L8:L13)</f>
        <v>769065506.80000019</v>
      </c>
      <c r="M7" s="35">
        <f t="shared" si="0"/>
        <v>566141800.63999999</v>
      </c>
      <c r="N7" s="35">
        <f t="shared" si="0"/>
        <v>729181976.69999993</v>
      </c>
      <c r="O7" s="35">
        <f t="shared" si="0"/>
        <v>642115399.60000002</v>
      </c>
      <c r="P7" s="35">
        <f t="shared" si="0"/>
        <v>727470053.89999986</v>
      </c>
      <c r="Q7" s="35">
        <f t="shared" si="0"/>
        <v>785541224.36633992</v>
      </c>
      <c r="R7" s="35">
        <f t="shared" si="0"/>
        <v>909547214.79999995</v>
      </c>
      <c r="S7" s="35">
        <f t="shared" si="0"/>
        <v>877716622.70000005</v>
      </c>
      <c r="T7" s="35">
        <f>T14+T21+T31+T35+T53+T62+T75+T86+T90+T101+T108+T115</f>
        <v>1217061567.0999999</v>
      </c>
      <c r="U7" s="35">
        <f>U14+U21+U31+U35+U53+U62+U75+U86+U90+U101+U108+U115</f>
        <v>1257258021.3</v>
      </c>
      <c r="V7" s="35">
        <f>V14+V21+V31+V35+V53+V62+V75+V86+V90+V101+V108+V115</f>
        <v>1201003334.7999997</v>
      </c>
      <c r="W7" s="35">
        <f>W14+W21+W31+W35+W53+W62+W75+W86+W90+W101+W108+W115</f>
        <v>1258439855.9999998</v>
      </c>
      <c r="X7" s="140">
        <f>W7+V7+U7+T7+R7+P7+N7+L7</f>
        <v>8069027531.3999987</v>
      </c>
      <c r="Y7" s="12"/>
      <c r="AA7" s="14"/>
      <c r="AC7" s="15"/>
    </row>
    <row r="8" spans="1:29" s="13" customFormat="1" ht="18" customHeight="1" x14ac:dyDescent="0.25">
      <c r="A8" s="280"/>
      <c r="B8" s="281"/>
      <c r="C8" s="36" t="s">
        <v>2</v>
      </c>
      <c r="D8" s="37" t="s">
        <v>103</v>
      </c>
      <c r="E8" s="37" t="s">
        <v>37</v>
      </c>
      <c r="F8" s="37" t="s">
        <v>37</v>
      </c>
      <c r="G8" s="38">
        <v>39</v>
      </c>
      <c r="H8" s="38" t="s">
        <v>37</v>
      </c>
      <c r="I8" s="37" t="s">
        <v>37</v>
      </c>
      <c r="J8" s="38" t="s">
        <v>37</v>
      </c>
      <c r="K8" s="38" t="s">
        <v>37</v>
      </c>
      <c r="L8" s="39">
        <f t="shared" ref="L8:W8" si="1">L14+L22+L31+L36+L62+L86+L91+L101+L110+L75+L115</f>
        <v>618444218.9000001</v>
      </c>
      <c r="M8" s="39">
        <f t="shared" si="1"/>
        <v>413864843.40000004</v>
      </c>
      <c r="N8" s="39">
        <f t="shared" si="1"/>
        <v>572934521.5</v>
      </c>
      <c r="O8" s="39">
        <f t="shared" si="1"/>
        <v>469590323.50000006</v>
      </c>
      <c r="P8" s="39">
        <f t="shared" si="1"/>
        <v>566559073.79999995</v>
      </c>
      <c r="Q8" s="39">
        <f t="shared" si="1"/>
        <v>616626212.15656996</v>
      </c>
      <c r="R8" s="39">
        <f t="shared" si="1"/>
        <v>754813334.70000005</v>
      </c>
      <c r="S8" s="39">
        <f>S14+S22+S31+S36+S62+S86+S91+S101+S110+S75+S115</f>
        <v>690612606.39999998</v>
      </c>
      <c r="T8" s="39">
        <f t="shared" si="1"/>
        <v>1056178747.5999999</v>
      </c>
      <c r="U8" s="39">
        <f t="shared" si="1"/>
        <v>1089894454.7999997</v>
      </c>
      <c r="V8" s="39">
        <f t="shared" si="1"/>
        <v>1038982045.4</v>
      </c>
      <c r="W8" s="39">
        <f t="shared" si="1"/>
        <v>1097423776.0999999</v>
      </c>
      <c r="X8" s="71"/>
      <c r="Y8" s="16"/>
      <c r="AC8" s="15"/>
    </row>
    <row r="9" spans="1:29" s="13" customFormat="1" ht="18.75" customHeight="1" x14ac:dyDescent="0.25">
      <c r="A9" s="280"/>
      <c r="B9" s="281"/>
      <c r="C9" s="36" t="s">
        <v>104</v>
      </c>
      <c r="D9" s="37">
        <v>160</v>
      </c>
      <c r="E9" s="37" t="s">
        <v>37</v>
      </c>
      <c r="F9" s="37" t="s">
        <v>37</v>
      </c>
      <c r="G9" s="38">
        <v>39</v>
      </c>
      <c r="H9" s="38" t="s">
        <v>37</v>
      </c>
      <c r="I9" s="37" t="s">
        <v>37</v>
      </c>
      <c r="J9" s="38" t="s">
        <v>37</v>
      </c>
      <c r="K9" s="38" t="s">
        <v>37</v>
      </c>
      <c r="L9" s="39">
        <f>L109</f>
        <v>1271207.6000000001</v>
      </c>
      <c r="M9" s="39">
        <f t="shared" ref="M9:V9" si="2">M109</f>
        <v>1318057.23</v>
      </c>
      <c r="N9" s="39">
        <f t="shared" si="2"/>
        <v>1296128.7</v>
      </c>
      <c r="O9" s="39">
        <f t="shared" si="2"/>
        <v>1433333.4</v>
      </c>
      <c r="P9" s="39">
        <f t="shared" si="2"/>
        <v>1822714.2999999998</v>
      </c>
      <c r="Q9" s="39">
        <f t="shared" si="2"/>
        <v>1621384.3835799994</v>
      </c>
      <c r="R9" s="39">
        <f t="shared" si="2"/>
        <v>1420724.3</v>
      </c>
      <c r="S9" s="39">
        <f>S109</f>
        <v>1787901.9</v>
      </c>
      <c r="T9" s="39">
        <f t="shared" si="2"/>
        <v>1466874.7999999998</v>
      </c>
      <c r="U9" s="39">
        <f t="shared" si="2"/>
        <v>1530417</v>
      </c>
      <c r="V9" s="39">
        <f t="shared" si="2"/>
        <v>1467564.6</v>
      </c>
      <c r="W9" s="39">
        <f>W109</f>
        <v>1492007.8</v>
      </c>
      <c r="X9" s="72"/>
      <c r="AC9" s="15"/>
    </row>
    <row r="10" spans="1:29" s="13" customFormat="1" ht="15.75" x14ac:dyDescent="0.25">
      <c r="A10" s="280"/>
      <c r="B10" s="281"/>
      <c r="C10" s="36" t="s">
        <v>67</v>
      </c>
      <c r="D10" s="37">
        <v>100</v>
      </c>
      <c r="E10" s="37" t="s">
        <v>37</v>
      </c>
      <c r="F10" s="37" t="s">
        <v>37</v>
      </c>
      <c r="G10" s="38">
        <v>39</v>
      </c>
      <c r="H10" s="38" t="s">
        <v>37</v>
      </c>
      <c r="I10" s="37" t="s">
        <v>37</v>
      </c>
      <c r="J10" s="38" t="s">
        <v>37</v>
      </c>
      <c r="K10" s="38" t="s">
        <v>37</v>
      </c>
      <c r="L10" s="39">
        <f t="shared" ref="L10:W10" si="3">L23+L38+L92</f>
        <v>33113752.599999998</v>
      </c>
      <c r="M10" s="39">
        <f t="shared" si="3"/>
        <v>32026996.340000004</v>
      </c>
      <c r="N10" s="39">
        <f t="shared" si="3"/>
        <v>33112721.899999995</v>
      </c>
      <c r="O10" s="39">
        <f t="shared" si="3"/>
        <v>35417436.199999996</v>
      </c>
      <c r="P10" s="39">
        <f t="shared" si="3"/>
        <v>34505539</v>
      </c>
      <c r="Q10" s="39">
        <f t="shared" si="3"/>
        <v>34282875.03495001</v>
      </c>
      <c r="R10" s="39">
        <f t="shared" si="3"/>
        <v>33920695.899999999</v>
      </c>
      <c r="S10" s="39">
        <f>S23+S38+S92</f>
        <v>40352352.699999996</v>
      </c>
      <c r="T10" s="39">
        <f t="shared" si="3"/>
        <v>38117391.000000007</v>
      </c>
      <c r="U10" s="39">
        <f t="shared" si="3"/>
        <v>37571704</v>
      </c>
      <c r="V10" s="39">
        <f t="shared" si="3"/>
        <v>36604449.399999999</v>
      </c>
      <c r="W10" s="39">
        <f t="shared" si="3"/>
        <v>36436755.299999997</v>
      </c>
      <c r="X10" s="72"/>
      <c r="AC10" s="15"/>
    </row>
    <row r="11" spans="1:29" s="13" customFormat="1" ht="15.75" x14ac:dyDescent="0.25">
      <c r="A11" s="280"/>
      <c r="B11" s="281"/>
      <c r="C11" s="36" t="s">
        <v>105</v>
      </c>
      <c r="D11" s="37">
        <v>151</v>
      </c>
      <c r="E11" s="37" t="s">
        <v>37</v>
      </c>
      <c r="F11" s="37" t="s">
        <v>37</v>
      </c>
      <c r="G11" s="38">
        <v>39</v>
      </c>
      <c r="H11" s="38" t="s">
        <v>37</v>
      </c>
      <c r="I11" s="37" t="s">
        <v>37</v>
      </c>
      <c r="J11" s="38" t="s">
        <v>37</v>
      </c>
      <c r="K11" s="38" t="s">
        <v>37</v>
      </c>
      <c r="L11" s="39">
        <f>L37</f>
        <v>2720829.9</v>
      </c>
      <c r="M11" s="39">
        <f>M37</f>
        <v>3174955.17</v>
      </c>
      <c r="N11" s="39">
        <f t="shared" ref="N11:W11" si="4">N37</f>
        <v>3024743.8</v>
      </c>
      <c r="O11" s="39">
        <f t="shared" si="4"/>
        <v>3305689.1000000006</v>
      </c>
      <c r="P11" s="39">
        <f t="shared" si="4"/>
        <v>3395827.3999999994</v>
      </c>
      <c r="Q11" s="39">
        <f t="shared" si="4"/>
        <v>3219306.9405900007</v>
      </c>
      <c r="R11" s="39">
        <f t="shared" si="4"/>
        <v>3630582.8</v>
      </c>
      <c r="S11" s="39">
        <f>S37</f>
        <v>0</v>
      </c>
      <c r="T11" s="39">
        <f t="shared" si="4"/>
        <v>0</v>
      </c>
      <c r="U11" s="39">
        <f t="shared" si="4"/>
        <v>0</v>
      </c>
      <c r="V11" s="39">
        <f t="shared" si="4"/>
        <v>0</v>
      </c>
      <c r="W11" s="39">
        <f t="shared" si="4"/>
        <v>0</v>
      </c>
      <c r="X11" s="72"/>
      <c r="Y11" s="16"/>
      <c r="AC11" s="15"/>
    </row>
    <row r="12" spans="1:29" s="13" customFormat="1" ht="20.25" customHeight="1" x14ac:dyDescent="0.25">
      <c r="A12" s="280"/>
      <c r="B12" s="281"/>
      <c r="C12" s="36" t="s">
        <v>24</v>
      </c>
      <c r="D12" s="37">
        <v>182</v>
      </c>
      <c r="E12" s="37" t="s">
        <v>37</v>
      </c>
      <c r="F12" s="37" t="s">
        <v>37</v>
      </c>
      <c r="G12" s="38">
        <v>39</v>
      </c>
      <c r="H12" s="38" t="s">
        <v>37</v>
      </c>
      <c r="I12" s="37" t="s">
        <v>37</v>
      </c>
      <c r="J12" s="38" t="s">
        <v>37</v>
      </c>
      <c r="K12" s="38" t="s">
        <v>37</v>
      </c>
      <c r="L12" s="39">
        <f t="shared" ref="L12:W12" si="5">L39+L55</f>
        <v>113515497.80000003</v>
      </c>
      <c r="M12" s="39">
        <f t="shared" si="5"/>
        <v>115756948.49999999</v>
      </c>
      <c r="N12" s="39">
        <f t="shared" si="5"/>
        <v>118813860.8</v>
      </c>
      <c r="O12" s="39">
        <f t="shared" si="5"/>
        <v>132368617.40000002</v>
      </c>
      <c r="P12" s="39">
        <f t="shared" si="5"/>
        <v>121186899.40000001</v>
      </c>
      <c r="Q12" s="39">
        <f t="shared" si="5"/>
        <v>129791445.85064998</v>
      </c>
      <c r="R12" s="39">
        <f t="shared" si="5"/>
        <v>115761877.09999999</v>
      </c>
      <c r="S12" s="39">
        <f>S39+S55</f>
        <v>144963761.69999999</v>
      </c>
      <c r="T12" s="39">
        <f t="shared" si="5"/>
        <v>121298553.7</v>
      </c>
      <c r="U12" s="39">
        <f t="shared" si="5"/>
        <v>128261445.5</v>
      </c>
      <c r="V12" s="39">
        <f t="shared" si="5"/>
        <v>123949275.40000001</v>
      </c>
      <c r="W12" s="39">
        <f t="shared" si="5"/>
        <v>123087316.8</v>
      </c>
      <c r="X12" s="72"/>
      <c r="AC12" s="15"/>
    </row>
    <row r="13" spans="1:29" s="13" customFormat="1" ht="20.25" customHeight="1" x14ac:dyDescent="0.25">
      <c r="A13" s="282"/>
      <c r="B13" s="283"/>
      <c r="C13" s="36" t="s">
        <v>106</v>
      </c>
      <c r="D13" s="37" t="s">
        <v>107</v>
      </c>
      <c r="E13" s="37" t="s">
        <v>37</v>
      </c>
      <c r="F13" s="37" t="s">
        <v>37</v>
      </c>
      <c r="G13" s="38">
        <v>39</v>
      </c>
      <c r="H13" s="38" t="s">
        <v>37</v>
      </c>
      <c r="I13" s="37" t="s">
        <v>37</v>
      </c>
      <c r="J13" s="38" t="s">
        <v>37</v>
      </c>
      <c r="K13" s="38" t="s">
        <v>37</v>
      </c>
      <c r="L13" s="39">
        <f>L40</f>
        <v>0</v>
      </c>
      <c r="M13" s="39">
        <f>M40</f>
        <v>0</v>
      </c>
      <c r="N13" s="39">
        <f t="shared" ref="N13:V13" si="6">N40</f>
        <v>0</v>
      </c>
      <c r="O13" s="39">
        <f t="shared" si="6"/>
        <v>0</v>
      </c>
      <c r="P13" s="39">
        <f t="shared" si="6"/>
        <v>0</v>
      </c>
      <c r="Q13" s="39">
        <f t="shared" si="6"/>
        <v>0</v>
      </c>
      <c r="R13" s="39">
        <f t="shared" si="6"/>
        <v>0</v>
      </c>
      <c r="S13" s="39">
        <f>S40</f>
        <v>0</v>
      </c>
      <c r="T13" s="39">
        <f t="shared" si="6"/>
        <v>0</v>
      </c>
      <c r="U13" s="39">
        <f t="shared" si="6"/>
        <v>0</v>
      </c>
      <c r="V13" s="39">
        <f t="shared" si="6"/>
        <v>0</v>
      </c>
      <c r="W13" s="39">
        <f>W40</f>
        <v>0</v>
      </c>
      <c r="X13" s="72"/>
      <c r="AC13" s="15"/>
    </row>
    <row r="14" spans="1:29" s="4" customFormat="1" ht="50.25" customHeight="1" x14ac:dyDescent="0.25">
      <c r="A14" s="40" t="s">
        <v>108</v>
      </c>
      <c r="B14" s="40" t="s">
        <v>109</v>
      </c>
      <c r="C14" s="40" t="s">
        <v>110</v>
      </c>
      <c r="D14" s="31" t="s">
        <v>103</v>
      </c>
      <c r="E14" s="31" t="s">
        <v>37</v>
      </c>
      <c r="F14" s="31" t="s">
        <v>37</v>
      </c>
      <c r="G14" s="30">
        <v>39</v>
      </c>
      <c r="H14" s="30">
        <v>1</v>
      </c>
      <c r="I14" s="31" t="s">
        <v>102</v>
      </c>
      <c r="J14" s="30" t="s">
        <v>37</v>
      </c>
      <c r="K14" s="30" t="s">
        <v>37</v>
      </c>
      <c r="L14" s="41">
        <f t="shared" ref="L14:W14" si="7">SUM(L15:L20)</f>
        <v>0</v>
      </c>
      <c r="M14" s="42">
        <f t="shared" si="7"/>
        <v>0</v>
      </c>
      <c r="N14" s="41">
        <f t="shared" si="7"/>
        <v>0</v>
      </c>
      <c r="O14" s="41">
        <f t="shared" si="7"/>
        <v>0</v>
      </c>
      <c r="P14" s="41">
        <f t="shared" si="7"/>
        <v>0</v>
      </c>
      <c r="Q14" s="41">
        <f t="shared" si="7"/>
        <v>0</v>
      </c>
      <c r="R14" s="41">
        <f t="shared" si="7"/>
        <v>0</v>
      </c>
      <c r="S14" s="41">
        <f t="shared" si="7"/>
        <v>0</v>
      </c>
      <c r="T14" s="41">
        <f t="shared" si="7"/>
        <v>0</v>
      </c>
      <c r="U14" s="41">
        <f t="shared" si="7"/>
        <v>0</v>
      </c>
      <c r="V14" s="41">
        <f t="shared" si="7"/>
        <v>0</v>
      </c>
      <c r="W14" s="41">
        <f t="shared" si="7"/>
        <v>0</v>
      </c>
      <c r="X14" s="67"/>
      <c r="Y14" s="13"/>
      <c r="AC14" s="5"/>
    </row>
    <row r="15" spans="1:29" s="4" customFormat="1" ht="39" customHeight="1" x14ac:dyDescent="0.25">
      <c r="A15" s="55" t="s">
        <v>111</v>
      </c>
      <c r="B15" s="55" t="s">
        <v>112</v>
      </c>
      <c r="C15" s="55" t="s">
        <v>2</v>
      </c>
      <c r="D15" s="56" t="s">
        <v>103</v>
      </c>
      <c r="E15" s="56" t="s">
        <v>37</v>
      </c>
      <c r="F15" s="56" t="s">
        <v>37</v>
      </c>
      <c r="G15" s="57">
        <v>39</v>
      </c>
      <c r="H15" s="57">
        <v>1</v>
      </c>
      <c r="I15" s="56" t="s">
        <v>113</v>
      </c>
      <c r="J15" s="57" t="s">
        <v>37</v>
      </c>
      <c r="K15" s="57" t="s">
        <v>37</v>
      </c>
      <c r="L15" s="58">
        <v>0</v>
      </c>
      <c r="M15" s="59">
        <v>0</v>
      </c>
      <c r="N15" s="58">
        <v>0</v>
      </c>
      <c r="O15" s="58">
        <v>0</v>
      </c>
      <c r="P15" s="58">
        <v>0</v>
      </c>
      <c r="Q15" s="58">
        <v>0</v>
      </c>
      <c r="R15" s="58">
        <v>0</v>
      </c>
      <c r="S15" s="58">
        <v>0</v>
      </c>
      <c r="T15" s="58">
        <v>0</v>
      </c>
      <c r="U15" s="58">
        <v>0</v>
      </c>
      <c r="V15" s="58">
        <v>0</v>
      </c>
      <c r="W15" s="58">
        <v>0</v>
      </c>
      <c r="X15" s="67"/>
      <c r="Y15" s="13"/>
      <c r="AC15" s="5"/>
    </row>
    <row r="16" spans="1:29" s="4" customFormat="1" ht="39" customHeight="1" x14ac:dyDescent="0.25">
      <c r="A16" s="55" t="s">
        <v>114</v>
      </c>
      <c r="B16" s="55" t="s">
        <v>115</v>
      </c>
      <c r="C16" s="55" t="s">
        <v>2</v>
      </c>
      <c r="D16" s="56" t="s">
        <v>103</v>
      </c>
      <c r="E16" s="56" t="s">
        <v>37</v>
      </c>
      <c r="F16" s="56" t="s">
        <v>37</v>
      </c>
      <c r="G16" s="57">
        <v>39</v>
      </c>
      <c r="H16" s="57">
        <v>1</v>
      </c>
      <c r="I16" s="56" t="s">
        <v>116</v>
      </c>
      <c r="J16" s="57" t="s">
        <v>37</v>
      </c>
      <c r="K16" s="57" t="s">
        <v>37</v>
      </c>
      <c r="L16" s="58">
        <v>0</v>
      </c>
      <c r="M16" s="59">
        <v>0</v>
      </c>
      <c r="N16" s="58">
        <v>0</v>
      </c>
      <c r="O16" s="58">
        <v>0</v>
      </c>
      <c r="P16" s="58">
        <v>0</v>
      </c>
      <c r="Q16" s="58">
        <v>0</v>
      </c>
      <c r="R16" s="58">
        <v>0</v>
      </c>
      <c r="S16" s="58">
        <v>0</v>
      </c>
      <c r="T16" s="58">
        <v>0</v>
      </c>
      <c r="U16" s="58">
        <v>0</v>
      </c>
      <c r="V16" s="58">
        <v>0</v>
      </c>
      <c r="W16" s="58">
        <v>0</v>
      </c>
      <c r="X16" s="67"/>
      <c r="Y16" s="13"/>
      <c r="AC16" s="5"/>
    </row>
    <row r="17" spans="1:29" s="4" customFormat="1" ht="47.25" x14ac:dyDescent="0.25">
      <c r="A17" s="55" t="s">
        <v>117</v>
      </c>
      <c r="B17" s="55" t="s">
        <v>118</v>
      </c>
      <c r="C17" s="55" t="s">
        <v>2</v>
      </c>
      <c r="D17" s="56" t="s">
        <v>103</v>
      </c>
      <c r="E17" s="56" t="s">
        <v>37</v>
      </c>
      <c r="F17" s="56" t="s">
        <v>37</v>
      </c>
      <c r="G17" s="57">
        <v>39</v>
      </c>
      <c r="H17" s="57">
        <v>1</v>
      </c>
      <c r="I17" s="56" t="s">
        <v>119</v>
      </c>
      <c r="J17" s="57" t="s">
        <v>37</v>
      </c>
      <c r="K17" s="57" t="s">
        <v>37</v>
      </c>
      <c r="L17" s="58">
        <v>0</v>
      </c>
      <c r="M17" s="59">
        <v>0</v>
      </c>
      <c r="N17" s="58">
        <v>0</v>
      </c>
      <c r="O17" s="58">
        <v>0</v>
      </c>
      <c r="P17" s="58">
        <v>0</v>
      </c>
      <c r="Q17" s="58">
        <v>0</v>
      </c>
      <c r="R17" s="58">
        <v>0</v>
      </c>
      <c r="S17" s="58">
        <v>0</v>
      </c>
      <c r="T17" s="58">
        <v>0</v>
      </c>
      <c r="U17" s="58">
        <v>0</v>
      </c>
      <c r="V17" s="58">
        <v>0</v>
      </c>
      <c r="W17" s="58">
        <v>0</v>
      </c>
      <c r="X17" s="67"/>
      <c r="AC17" s="5"/>
    </row>
    <row r="18" spans="1:29" s="4" customFormat="1" ht="63" x14ac:dyDescent="0.25">
      <c r="A18" s="55" t="s">
        <v>120</v>
      </c>
      <c r="B18" s="55" t="s">
        <v>121</v>
      </c>
      <c r="C18" s="55" t="s">
        <v>2</v>
      </c>
      <c r="D18" s="56" t="s">
        <v>103</v>
      </c>
      <c r="E18" s="56" t="s">
        <v>37</v>
      </c>
      <c r="F18" s="56" t="s">
        <v>37</v>
      </c>
      <c r="G18" s="57">
        <v>39</v>
      </c>
      <c r="H18" s="57">
        <v>1</v>
      </c>
      <c r="I18" s="56" t="s">
        <v>122</v>
      </c>
      <c r="J18" s="57" t="s">
        <v>37</v>
      </c>
      <c r="K18" s="57" t="s">
        <v>37</v>
      </c>
      <c r="L18" s="58">
        <v>0</v>
      </c>
      <c r="M18" s="59">
        <v>0</v>
      </c>
      <c r="N18" s="58">
        <v>0</v>
      </c>
      <c r="O18" s="58">
        <v>0</v>
      </c>
      <c r="P18" s="58">
        <v>0</v>
      </c>
      <c r="Q18" s="58">
        <v>0</v>
      </c>
      <c r="R18" s="58">
        <v>0</v>
      </c>
      <c r="S18" s="58">
        <v>0</v>
      </c>
      <c r="T18" s="58">
        <v>0</v>
      </c>
      <c r="U18" s="58">
        <v>0</v>
      </c>
      <c r="V18" s="58">
        <v>0</v>
      </c>
      <c r="W18" s="58">
        <v>0</v>
      </c>
      <c r="X18" s="67"/>
      <c r="AC18" s="5"/>
    </row>
    <row r="19" spans="1:29" s="4" customFormat="1" ht="41.25" customHeight="1" x14ac:dyDescent="0.25">
      <c r="A19" s="55" t="s">
        <v>123</v>
      </c>
      <c r="B19" s="55" t="s">
        <v>124</v>
      </c>
      <c r="C19" s="55" t="s">
        <v>2</v>
      </c>
      <c r="D19" s="56" t="s">
        <v>103</v>
      </c>
      <c r="E19" s="56" t="s">
        <v>37</v>
      </c>
      <c r="F19" s="56" t="s">
        <v>37</v>
      </c>
      <c r="G19" s="57">
        <v>39</v>
      </c>
      <c r="H19" s="57">
        <v>1</v>
      </c>
      <c r="I19" s="56" t="s">
        <v>125</v>
      </c>
      <c r="J19" s="57" t="s">
        <v>37</v>
      </c>
      <c r="K19" s="57" t="s">
        <v>37</v>
      </c>
      <c r="L19" s="58">
        <v>0</v>
      </c>
      <c r="M19" s="59">
        <v>0</v>
      </c>
      <c r="N19" s="58">
        <v>0</v>
      </c>
      <c r="O19" s="58">
        <v>0</v>
      </c>
      <c r="P19" s="58">
        <v>0</v>
      </c>
      <c r="Q19" s="58">
        <v>0</v>
      </c>
      <c r="R19" s="58">
        <v>0</v>
      </c>
      <c r="S19" s="58">
        <v>0</v>
      </c>
      <c r="T19" s="58">
        <v>0</v>
      </c>
      <c r="U19" s="58">
        <v>0</v>
      </c>
      <c r="V19" s="58">
        <v>0</v>
      </c>
      <c r="W19" s="58">
        <v>0</v>
      </c>
      <c r="X19" s="67"/>
      <c r="AC19" s="5"/>
    </row>
    <row r="20" spans="1:29" s="4" customFormat="1" ht="45" customHeight="1" x14ac:dyDescent="0.25">
      <c r="A20" s="55" t="s">
        <v>126</v>
      </c>
      <c r="B20" s="55" t="s">
        <v>127</v>
      </c>
      <c r="C20" s="55" t="s">
        <v>2</v>
      </c>
      <c r="D20" s="56" t="s">
        <v>103</v>
      </c>
      <c r="E20" s="56" t="s">
        <v>37</v>
      </c>
      <c r="F20" s="56" t="s">
        <v>37</v>
      </c>
      <c r="G20" s="57">
        <v>39</v>
      </c>
      <c r="H20" s="57">
        <v>1</v>
      </c>
      <c r="I20" s="56" t="s">
        <v>128</v>
      </c>
      <c r="J20" s="57" t="s">
        <v>37</v>
      </c>
      <c r="K20" s="57" t="s">
        <v>37</v>
      </c>
      <c r="L20" s="58">
        <v>0</v>
      </c>
      <c r="M20" s="59">
        <v>0</v>
      </c>
      <c r="N20" s="58">
        <v>0</v>
      </c>
      <c r="O20" s="58">
        <v>0</v>
      </c>
      <c r="P20" s="58">
        <v>0</v>
      </c>
      <c r="Q20" s="58">
        <v>0</v>
      </c>
      <c r="R20" s="58">
        <v>0</v>
      </c>
      <c r="S20" s="58">
        <v>0</v>
      </c>
      <c r="T20" s="58">
        <v>0</v>
      </c>
      <c r="U20" s="58">
        <v>0</v>
      </c>
      <c r="V20" s="58">
        <v>0</v>
      </c>
      <c r="W20" s="58">
        <v>0</v>
      </c>
      <c r="X20" s="67"/>
      <c r="AC20" s="5"/>
    </row>
    <row r="21" spans="1:29" s="13" customFormat="1" ht="52.5" customHeight="1" x14ac:dyDescent="0.25">
      <c r="A21" s="65" t="s">
        <v>129</v>
      </c>
      <c r="B21" s="40" t="s">
        <v>130</v>
      </c>
      <c r="C21" s="40" t="s">
        <v>110</v>
      </c>
      <c r="D21" s="31" t="s">
        <v>36</v>
      </c>
      <c r="E21" s="31" t="s">
        <v>37</v>
      </c>
      <c r="F21" s="31" t="s">
        <v>37</v>
      </c>
      <c r="G21" s="30">
        <v>39</v>
      </c>
      <c r="H21" s="30">
        <v>2</v>
      </c>
      <c r="I21" s="31" t="s">
        <v>102</v>
      </c>
      <c r="J21" s="30" t="s">
        <v>37</v>
      </c>
      <c r="K21" s="30" t="s">
        <v>37</v>
      </c>
      <c r="L21" s="41">
        <f>L22+L23</f>
        <v>132994179.40000001</v>
      </c>
      <c r="M21" s="42">
        <f>M22+M23</f>
        <v>44646093.720000006</v>
      </c>
      <c r="N21" s="41">
        <f t="shared" ref="N21:S21" si="8">N22+N23</f>
        <v>70307093.099999994</v>
      </c>
      <c r="O21" s="41">
        <f t="shared" si="8"/>
        <v>42276695.999999993</v>
      </c>
      <c r="P21" s="41">
        <f t="shared" si="8"/>
        <v>66397907.699999996</v>
      </c>
      <c r="Q21" s="41">
        <f t="shared" si="8"/>
        <v>39047780.479930006</v>
      </c>
      <c r="R21" s="41">
        <f t="shared" si="8"/>
        <v>53946960.399999999</v>
      </c>
      <c r="S21" s="41">
        <f t="shared" si="8"/>
        <v>40851833.100000001</v>
      </c>
      <c r="T21" s="41">
        <f>T24+T25+T27+T26+T28+T29+T30</f>
        <v>86549157.300000012</v>
      </c>
      <c r="U21" s="41">
        <f>U24+U25+U27+U26+U28+U29+U30</f>
        <v>110359730.5</v>
      </c>
      <c r="V21" s="41">
        <f>V24+V25+V27+V26+V28+V29+V30</f>
        <v>59336750.600000001</v>
      </c>
      <c r="W21" s="41">
        <f>W24+W25+W27+W26+W28+W29+W30</f>
        <v>58985461.299999997</v>
      </c>
      <c r="X21" s="140">
        <f>W21+V21+U21+T21+R21+P21+N21+L21</f>
        <v>638877240.29999995</v>
      </c>
      <c r="Y21" s="17"/>
      <c r="Z21" s="17"/>
      <c r="AC21" s="15"/>
    </row>
    <row r="22" spans="1:29" s="13" customFormat="1" ht="24" customHeight="1" x14ac:dyDescent="0.25">
      <c r="A22" s="280"/>
      <c r="B22" s="281"/>
      <c r="C22" s="64" t="s">
        <v>2</v>
      </c>
      <c r="D22" s="37" t="s">
        <v>103</v>
      </c>
      <c r="E22" s="37" t="s">
        <v>37</v>
      </c>
      <c r="F22" s="37" t="s">
        <v>37</v>
      </c>
      <c r="G22" s="38">
        <v>39</v>
      </c>
      <c r="H22" s="38">
        <v>2</v>
      </c>
      <c r="I22" s="37" t="s">
        <v>102</v>
      </c>
      <c r="J22" s="38" t="s">
        <v>37</v>
      </c>
      <c r="K22" s="38" t="s">
        <v>37</v>
      </c>
      <c r="L22" s="46">
        <f t="shared" ref="L22:R22" si="9">SUM(L24:L30)-L27</f>
        <v>101200426.80000001</v>
      </c>
      <c r="M22" s="39">
        <f t="shared" si="9"/>
        <v>13441831.600000001</v>
      </c>
      <c r="N22" s="46">
        <f t="shared" si="9"/>
        <v>38263121.200000003</v>
      </c>
      <c r="O22" s="46">
        <f t="shared" si="9"/>
        <v>8058001</v>
      </c>
      <c r="P22" s="46">
        <f t="shared" si="9"/>
        <v>32984063.399999999</v>
      </c>
      <c r="Q22" s="46">
        <f t="shared" si="9"/>
        <v>5746598.0912799984</v>
      </c>
      <c r="R22" s="46">
        <f t="shared" si="9"/>
        <v>20954205</v>
      </c>
      <c r="S22" s="46">
        <f>SUM(S24:S30)-S27</f>
        <v>3073059</v>
      </c>
      <c r="T22" s="46">
        <f>T28</f>
        <v>49217221.5</v>
      </c>
      <c r="U22" s="46">
        <f>U28</f>
        <v>73533464.700000003</v>
      </c>
      <c r="V22" s="46">
        <f>V28</f>
        <v>23476416.600000001</v>
      </c>
      <c r="W22" s="46">
        <f>W28</f>
        <v>23292821.399999999</v>
      </c>
      <c r="X22" s="72"/>
      <c r="Z22" s="17"/>
      <c r="AC22" s="15"/>
    </row>
    <row r="23" spans="1:29" s="13" customFormat="1" ht="24" customHeight="1" x14ac:dyDescent="0.25">
      <c r="A23" s="282"/>
      <c r="B23" s="283"/>
      <c r="C23" s="36" t="s">
        <v>67</v>
      </c>
      <c r="D23" s="37">
        <v>100</v>
      </c>
      <c r="E23" s="37" t="s">
        <v>37</v>
      </c>
      <c r="F23" s="37" t="s">
        <v>37</v>
      </c>
      <c r="G23" s="38">
        <v>39</v>
      </c>
      <c r="H23" s="38">
        <v>2</v>
      </c>
      <c r="I23" s="37" t="s">
        <v>102</v>
      </c>
      <c r="J23" s="38" t="s">
        <v>37</v>
      </c>
      <c r="K23" s="38" t="s">
        <v>37</v>
      </c>
      <c r="L23" s="46">
        <f t="shared" ref="L23:W23" si="10">L27</f>
        <v>31793752.599999998</v>
      </c>
      <c r="M23" s="39">
        <f t="shared" si="10"/>
        <v>31204262.120000005</v>
      </c>
      <c r="N23" s="46">
        <f t="shared" si="10"/>
        <v>32043971.899999995</v>
      </c>
      <c r="O23" s="46">
        <f t="shared" si="10"/>
        <v>34218694.999999993</v>
      </c>
      <c r="P23" s="46">
        <f t="shared" si="10"/>
        <v>33413844.299999997</v>
      </c>
      <c r="Q23" s="46">
        <f t="shared" si="10"/>
        <v>33301182.388650008</v>
      </c>
      <c r="R23" s="46">
        <f t="shared" si="10"/>
        <v>32992755.399999999</v>
      </c>
      <c r="S23" s="46">
        <f t="shared" si="10"/>
        <v>37778774.100000001</v>
      </c>
      <c r="T23" s="46">
        <f t="shared" si="10"/>
        <v>37331935.800000004</v>
      </c>
      <c r="U23" s="46">
        <f t="shared" si="10"/>
        <v>36826265.799999997</v>
      </c>
      <c r="V23" s="46">
        <f t="shared" si="10"/>
        <v>35860334</v>
      </c>
      <c r="W23" s="46">
        <f t="shared" si="10"/>
        <v>35692639.899999999</v>
      </c>
      <c r="X23" s="72"/>
      <c r="Z23" s="17"/>
      <c r="AC23" s="15"/>
    </row>
    <row r="24" spans="1:29" s="4" customFormat="1" ht="41.25" customHeight="1" x14ac:dyDescent="0.25">
      <c r="A24" s="55" t="s">
        <v>131</v>
      </c>
      <c r="B24" s="55" t="s">
        <v>132</v>
      </c>
      <c r="C24" s="55" t="s">
        <v>2</v>
      </c>
      <c r="D24" s="56" t="s">
        <v>103</v>
      </c>
      <c r="E24" s="56" t="s">
        <v>37</v>
      </c>
      <c r="F24" s="56" t="s">
        <v>37</v>
      </c>
      <c r="G24" s="57">
        <v>39</v>
      </c>
      <c r="H24" s="57">
        <v>2</v>
      </c>
      <c r="I24" s="56" t="s">
        <v>113</v>
      </c>
      <c r="J24" s="57" t="s">
        <v>37</v>
      </c>
      <c r="K24" s="57" t="s">
        <v>37</v>
      </c>
      <c r="L24" s="58">
        <v>0</v>
      </c>
      <c r="M24" s="59">
        <v>0</v>
      </c>
      <c r="N24" s="58">
        <v>0</v>
      </c>
      <c r="O24" s="58">
        <v>0</v>
      </c>
      <c r="P24" s="58">
        <v>0</v>
      </c>
      <c r="Q24" s="58">
        <v>0</v>
      </c>
      <c r="R24" s="58">
        <v>0</v>
      </c>
      <c r="S24" s="58">
        <v>0</v>
      </c>
      <c r="T24" s="58">
        <v>0</v>
      </c>
      <c r="U24" s="58">
        <v>0</v>
      </c>
      <c r="V24" s="58">
        <v>0</v>
      </c>
      <c r="W24" s="58">
        <v>0</v>
      </c>
      <c r="X24" s="67"/>
      <c r="Z24" s="18"/>
      <c r="AC24" s="5"/>
    </row>
    <row r="25" spans="1:29" s="4" customFormat="1" ht="54.75" customHeight="1" x14ac:dyDescent="0.25">
      <c r="A25" s="55" t="s">
        <v>133</v>
      </c>
      <c r="B25" s="55" t="s">
        <v>134</v>
      </c>
      <c r="C25" s="55" t="s">
        <v>2</v>
      </c>
      <c r="D25" s="56" t="s">
        <v>103</v>
      </c>
      <c r="E25" s="56" t="s">
        <v>37</v>
      </c>
      <c r="F25" s="56" t="s">
        <v>37</v>
      </c>
      <c r="G25" s="57">
        <v>39</v>
      </c>
      <c r="H25" s="57">
        <v>2</v>
      </c>
      <c r="I25" s="56" t="s">
        <v>116</v>
      </c>
      <c r="J25" s="57" t="s">
        <v>37</v>
      </c>
      <c r="K25" s="57" t="s">
        <v>37</v>
      </c>
      <c r="L25" s="58">
        <v>0</v>
      </c>
      <c r="M25" s="59">
        <v>0</v>
      </c>
      <c r="N25" s="58">
        <v>0</v>
      </c>
      <c r="O25" s="58">
        <v>0</v>
      </c>
      <c r="P25" s="58">
        <v>0</v>
      </c>
      <c r="Q25" s="58">
        <v>0</v>
      </c>
      <c r="R25" s="58">
        <v>0</v>
      </c>
      <c r="S25" s="58">
        <v>0</v>
      </c>
      <c r="T25" s="58">
        <v>0</v>
      </c>
      <c r="U25" s="58">
        <v>0</v>
      </c>
      <c r="V25" s="58">
        <v>0</v>
      </c>
      <c r="W25" s="58">
        <v>0</v>
      </c>
      <c r="X25" s="67"/>
      <c r="Z25" s="18"/>
      <c r="AC25" s="5"/>
    </row>
    <row r="26" spans="1:29" s="4" customFormat="1" ht="36" customHeight="1" x14ac:dyDescent="0.25">
      <c r="A26" s="55" t="s">
        <v>135</v>
      </c>
      <c r="B26" s="55" t="s">
        <v>136</v>
      </c>
      <c r="C26" s="55" t="s">
        <v>2</v>
      </c>
      <c r="D26" s="56" t="s">
        <v>103</v>
      </c>
      <c r="E26" s="56" t="s">
        <v>37</v>
      </c>
      <c r="F26" s="56" t="s">
        <v>37</v>
      </c>
      <c r="G26" s="57">
        <v>39</v>
      </c>
      <c r="H26" s="57">
        <v>2</v>
      </c>
      <c r="I26" s="56" t="s">
        <v>119</v>
      </c>
      <c r="J26" s="57" t="s">
        <v>37</v>
      </c>
      <c r="K26" s="57" t="s">
        <v>37</v>
      </c>
      <c r="L26" s="58">
        <v>0</v>
      </c>
      <c r="M26" s="59">
        <v>0</v>
      </c>
      <c r="N26" s="58">
        <v>0</v>
      </c>
      <c r="O26" s="58">
        <v>0</v>
      </c>
      <c r="P26" s="58">
        <v>0</v>
      </c>
      <c r="Q26" s="58">
        <v>0</v>
      </c>
      <c r="R26" s="58">
        <v>0</v>
      </c>
      <c r="S26" s="58">
        <v>0</v>
      </c>
      <c r="T26" s="58">
        <v>0</v>
      </c>
      <c r="U26" s="58">
        <v>0</v>
      </c>
      <c r="V26" s="58">
        <v>0</v>
      </c>
      <c r="W26" s="58">
        <v>0</v>
      </c>
      <c r="X26" s="67"/>
      <c r="Z26" s="18"/>
      <c r="AC26" s="5"/>
    </row>
    <row r="27" spans="1:29" s="4" customFormat="1" ht="78" customHeight="1" x14ac:dyDescent="0.25">
      <c r="A27" s="55" t="s">
        <v>137</v>
      </c>
      <c r="B27" s="55" t="s">
        <v>138</v>
      </c>
      <c r="C27" s="55" t="s">
        <v>67</v>
      </c>
      <c r="D27" s="56" t="s">
        <v>139</v>
      </c>
      <c r="E27" s="56" t="s">
        <v>37</v>
      </c>
      <c r="F27" s="56" t="s">
        <v>37</v>
      </c>
      <c r="G27" s="57">
        <v>39</v>
      </c>
      <c r="H27" s="57">
        <v>2</v>
      </c>
      <c r="I27" s="56" t="s">
        <v>122</v>
      </c>
      <c r="J27" s="57" t="s">
        <v>37</v>
      </c>
      <c r="K27" s="57" t="s">
        <v>37</v>
      </c>
      <c r="L27" s="58">
        <v>31793752.599999998</v>
      </c>
      <c r="M27" s="59">
        <v>31204262.120000005</v>
      </c>
      <c r="N27" s="59">
        <v>32043971.899999995</v>
      </c>
      <c r="O27" s="59">
        <v>34218694.999999993</v>
      </c>
      <c r="P27" s="59">
        <v>33413844.299999997</v>
      </c>
      <c r="Q27" s="59">
        <v>33301182.388650008</v>
      </c>
      <c r="R27" s="59">
        <v>32992755.399999999</v>
      </c>
      <c r="S27" s="59">
        <v>37778774.100000001</v>
      </c>
      <c r="T27" s="59">
        <v>37331935.800000004</v>
      </c>
      <c r="U27" s="59">
        <v>36826265.799999997</v>
      </c>
      <c r="V27" s="59">
        <v>35860334</v>
      </c>
      <c r="W27" s="59">
        <v>35692639.899999999</v>
      </c>
      <c r="X27" s="67"/>
      <c r="Z27" s="18"/>
      <c r="AC27" s="5"/>
    </row>
    <row r="28" spans="1:29" s="4" customFormat="1" ht="41.25" customHeight="1" x14ac:dyDescent="0.25">
      <c r="A28" s="55" t="s">
        <v>140</v>
      </c>
      <c r="B28" s="55" t="s">
        <v>141</v>
      </c>
      <c r="C28" s="55" t="s">
        <v>2</v>
      </c>
      <c r="D28" s="56" t="s">
        <v>103</v>
      </c>
      <c r="E28" s="56" t="s">
        <v>37</v>
      </c>
      <c r="F28" s="56" t="s">
        <v>37</v>
      </c>
      <c r="G28" s="57">
        <v>39</v>
      </c>
      <c r="H28" s="57">
        <v>2</v>
      </c>
      <c r="I28" s="56" t="s">
        <v>125</v>
      </c>
      <c r="J28" s="57" t="s">
        <v>37</v>
      </c>
      <c r="K28" s="57" t="s">
        <v>37</v>
      </c>
      <c r="L28" s="58">
        <v>101200426.80000001</v>
      </c>
      <c r="M28" s="59">
        <v>13441831.600000001</v>
      </c>
      <c r="N28" s="59">
        <v>38263121.200000003</v>
      </c>
      <c r="O28" s="59">
        <v>8058001</v>
      </c>
      <c r="P28" s="59">
        <v>32984063.399999999</v>
      </c>
      <c r="Q28" s="59">
        <v>5746598.0912799994</v>
      </c>
      <c r="R28" s="59">
        <v>20954205</v>
      </c>
      <c r="S28" s="59">
        <v>3073059</v>
      </c>
      <c r="T28" s="59">
        <v>49217221.5</v>
      </c>
      <c r="U28" s="59">
        <v>73533464.700000003</v>
      </c>
      <c r="V28" s="59">
        <v>23476416.600000001</v>
      </c>
      <c r="W28" s="59">
        <v>23292821.399999999</v>
      </c>
      <c r="X28" s="67"/>
      <c r="Z28" s="18"/>
      <c r="AC28" s="5"/>
    </row>
    <row r="29" spans="1:29" s="4" customFormat="1" ht="54.75" customHeight="1" x14ac:dyDescent="0.25">
      <c r="A29" s="55" t="s">
        <v>142</v>
      </c>
      <c r="B29" s="55" t="s">
        <v>143</v>
      </c>
      <c r="C29" s="55" t="s">
        <v>2</v>
      </c>
      <c r="D29" s="56" t="s">
        <v>103</v>
      </c>
      <c r="E29" s="56" t="s">
        <v>37</v>
      </c>
      <c r="F29" s="56" t="s">
        <v>37</v>
      </c>
      <c r="G29" s="57">
        <v>39</v>
      </c>
      <c r="H29" s="57">
        <v>2</v>
      </c>
      <c r="I29" s="56" t="s">
        <v>128</v>
      </c>
      <c r="J29" s="57" t="s">
        <v>37</v>
      </c>
      <c r="K29" s="57" t="s">
        <v>37</v>
      </c>
      <c r="L29" s="58">
        <v>0</v>
      </c>
      <c r="M29" s="59">
        <v>0</v>
      </c>
      <c r="N29" s="58">
        <v>0</v>
      </c>
      <c r="O29" s="58">
        <v>0</v>
      </c>
      <c r="P29" s="58">
        <v>0</v>
      </c>
      <c r="Q29" s="58">
        <v>0</v>
      </c>
      <c r="R29" s="58">
        <v>0</v>
      </c>
      <c r="S29" s="58">
        <v>0</v>
      </c>
      <c r="T29" s="58">
        <v>0</v>
      </c>
      <c r="U29" s="58">
        <v>0</v>
      </c>
      <c r="V29" s="58">
        <v>0</v>
      </c>
      <c r="W29" s="58">
        <v>0</v>
      </c>
      <c r="X29" s="67"/>
      <c r="Z29" s="18"/>
      <c r="AC29" s="5"/>
    </row>
    <row r="30" spans="1:29" s="4" customFormat="1" ht="45.75" customHeight="1" x14ac:dyDescent="0.25">
      <c r="A30" s="55" t="s">
        <v>144</v>
      </c>
      <c r="B30" s="55" t="s">
        <v>145</v>
      </c>
      <c r="C30" s="55" t="s">
        <v>2</v>
      </c>
      <c r="D30" s="56" t="s">
        <v>103</v>
      </c>
      <c r="E30" s="56" t="s">
        <v>37</v>
      </c>
      <c r="F30" s="56" t="s">
        <v>37</v>
      </c>
      <c r="G30" s="57">
        <v>39</v>
      </c>
      <c r="H30" s="57">
        <v>2</v>
      </c>
      <c r="I30" s="56" t="s">
        <v>146</v>
      </c>
      <c r="J30" s="57" t="s">
        <v>37</v>
      </c>
      <c r="K30" s="57" t="s">
        <v>37</v>
      </c>
      <c r="L30" s="58">
        <v>0</v>
      </c>
      <c r="M30" s="59">
        <v>0</v>
      </c>
      <c r="N30" s="58">
        <v>0</v>
      </c>
      <c r="O30" s="58">
        <v>0</v>
      </c>
      <c r="P30" s="58">
        <v>0</v>
      </c>
      <c r="Q30" s="58">
        <v>0</v>
      </c>
      <c r="R30" s="58">
        <v>0</v>
      </c>
      <c r="S30" s="58">
        <v>0</v>
      </c>
      <c r="T30" s="58">
        <v>0</v>
      </c>
      <c r="U30" s="58">
        <v>0</v>
      </c>
      <c r="V30" s="58">
        <v>0</v>
      </c>
      <c r="W30" s="58">
        <v>0</v>
      </c>
      <c r="X30" s="67"/>
      <c r="Z30" s="18"/>
      <c r="AC30" s="5"/>
    </row>
    <row r="31" spans="1:29" s="13" customFormat="1" ht="54.75" customHeight="1" x14ac:dyDescent="0.25">
      <c r="A31" s="40" t="s">
        <v>147</v>
      </c>
      <c r="B31" s="40" t="s">
        <v>148</v>
      </c>
      <c r="C31" s="40" t="s">
        <v>110</v>
      </c>
      <c r="D31" s="31" t="s">
        <v>103</v>
      </c>
      <c r="E31" s="31" t="s">
        <v>37</v>
      </c>
      <c r="F31" s="31" t="s">
        <v>37</v>
      </c>
      <c r="G31" s="30">
        <v>39</v>
      </c>
      <c r="H31" s="30" t="s">
        <v>149</v>
      </c>
      <c r="I31" s="31" t="s">
        <v>102</v>
      </c>
      <c r="J31" s="30" t="s">
        <v>37</v>
      </c>
      <c r="K31" s="30" t="s">
        <v>37</v>
      </c>
      <c r="L31" s="41">
        <f>SUM(L32:L34)</f>
        <v>0</v>
      </c>
      <c r="M31" s="42">
        <f>SUM(M32:M34)</f>
        <v>0</v>
      </c>
      <c r="N31" s="41">
        <f t="shared" ref="N31:W31" si="11">SUM(N32:N34)</f>
        <v>0</v>
      </c>
      <c r="O31" s="41">
        <f t="shared" si="11"/>
        <v>0</v>
      </c>
      <c r="P31" s="41">
        <f t="shared" si="11"/>
        <v>0</v>
      </c>
      <c r="Q31" s="41">
        <f t="shared" si="11"/>
        <v>0</v>
      </c>
      <c r="R31" s="41">
        <f t="shared" si="11"/>
        <v>0</v>
      </c>
      <c r="S31" s="41">
        <f t="shared" si="11"/>
        <v>0</v>
      </c>
      <c r="T31" s="41">
        <f t="shared" si="11"/>
        <v>0</v>
      </c>
      <c r="U31" s="41">
        <f t="shared" si="11"/>
        <v>0</v>
      </c>
      <c r="V31" s="41">
        <f t="shared" si="11"/>
        <v>0</v>
      </c>
      <c r="W31" s="41">
        <f t="shared" si="11"/>
        <v>0</v>
      </c>
      <c r="X31" s="70"/>
      <c r="Y31" s="17"/>
      <c r="Z31" s="17"/>
      <c r="AC31" s="15"/>
    </row>
    <row r="32" spans="1:29" s="4" customFormat="1" ht="64.5" customHeight="1" x14ac:dyDescent="0.25">
      <c r="A32" s="55" t="s">
        <v>150</v>
      </c>
      <c r="B32" s="55" t="s">
        <v>151</v>
      </c>
      <c r="C32" s="55" t="s">
        <v>2</v>
      </c>
      <c r="D32" s="56" t="s">
        <v>103</v>
      </c>
      <c r="E32" s="56" t="s">
        <v>37</v>
      </c>
      <c r="F32" s="56" t="s">
        <v>37</v>
      </c>
      <c r="G32" s="57">
        <v>39</v>
      </c>
      <c r="H32" s="57" t="s">
        <v>149</v>
      </c>
      <c r="I32" s="56" t="s">
        <v>113</v>
      </c>
      <c r="J32" s="57" t="s">
        <v>37</v>
      </c>
      <c r="K32" s="57" t="s">
        <v>37</v>
      </c>
      <c r="L32" s="58">
        <v>0</v>
      </c>
      <c r="M32" s="59">
        <v>0</v>
      </c>
      <c r="N32" s="58">
        <v>0</v>
      </c>
      <c r="O32" s="58">
        <v>0</v>
      </c>
      <c r="P32" s="58">
        <v>0</v>
      </c>
      <c r="Q32" s="58">
        <v>0</v>
      </c>
      <c r="R32" s="58">
        <v>0</v>
      </c>
      <c r="S32" s="58">
        <v>0</v>
      </c>
      <c r="T32" s="58">
        <v>0</v>
      </c>
      <c r="U32" s="58">
        <v>0</v>
      </c>
      <c r="V32" s="58">
        <v>0</v>
      </c>
      <c r="W32" s="58">
        <v>0</v>
      </c>
      <c r="X32" s="67"/>
      <c r="Z32" s="18"/>
      <c r="AC32" s="5"/>
    </row>
    <row r="33" spans="1:29" s="4" customFormat="1" ht="31.5" x14ac:dyDescent="0.25">
      <c r="A33" s="55" t="s">
        <v>152</v>
      </c>
      <c r="B33" s="55" t="s">
        <v>291</v>
      </c>
      <c r="C33" s="55" t="s">
        <v>2</v>
      </c>
      <c r="D33" s="56" t="s">
        <v>103</v>
      </c>
      <c r="E33" s="56" t="s">
        <v>37</v>
      </c>
      <c r="F33" s="56" t="s">
        <v>37</v>
      </c>
      <c r="G33" s="57">
        <v>39</v>
      </c>
      <c r="H33" s="57" t="s">
        <v>149</v>
      </c>
      <c r="I33" s="56" t="s">
        <v>116</v>
      </c>
      <c r="J33" s="57" t="s">
        <v>37</v>
      </c>
      <c r="K33" s="57" t="s">
        <v>37</v>
      </c>
      <c r="L33" s="58">
        <v>0</v>
      </c>
      <c r="M33" s="59">
        <v>0</v>
      </c>
      <c r="N33" s="58">
        <v>0</v>
      </c>
      <c r="O33" s="58">
        <v>0</v>
      </c>
      <c r="P33" s="58">
        <v>0</v>
      </c>
      <c r="Q33" s="58">
        <v>0</v>
      </c>
      <c r="R33" s="58">
        <v>0</v>
      </c>
      <c r="S33" s="58">
        <v>0</v>
      </c>
      <c r="T33" s="58">
        <v>0</v>
      </c>
      <c r="U33" s="58">
        <v>0</v>
      </c>
      <c r="V33" s="58">
        <v>0</v>
      </c>
      <c r="W33" s="58">
        <v>0</v>
      </c>
      <c r="X33" s="67"/>
      <c r="Z33" s="18"/>
      <c r="AC33" s="5"/>
    </row>
    <row r="34" spans="1:29" s="4" customFormat="1" ht="48" customHeight="1" x14ac:dyDescent="0.25">
      <c r="A34" s="55" t="s">
        <v>153</v>
      </c>
      <c r="B34" s="55" t="s">
        <v>154</v>
      </c>
      <c r="C34" s="55" t="s">
        <v>2</v>
      </c>
      <c r="D34" s="56" t="s">
        <v>103</v>
      </c>
      <c r="E34" s="56" t="s">
        <v>37</v>
      </c>
      <c r="F34" s="56" t="s">
        <v>37</v>
      </c>
      <c r="G34" s="57">
        <v>39</v>
      </c>
      <c r="H34" s="57" t="s">
        <v>149</v>
      </c>
      <c r="I34" s="56" t="s">
        <v>119</v>
      </c>
      <c r="J34" s="57" t="s">
        <v>37</v>
      </c>
      <c r="K34" s="57" t="s">
        <v>37</v>
      </c>
      <c r="L34" s="58">
        <v>0</v>
      </c>
      <c r="M34" s="59">
        <v>0</v>
      </c>
      <c r="N34" s="58">
        <v>0</v>
      </c>
      <c r="O34" s="58">
        <v>0</v>
      </c>
      <c r="P34" s="58">
        <v>0</v>
      </c>
      <c r="Q34" s="58">
        <v>0</v>
      </c>
      <c r="R34" s="58">
        <v>0</v>
      </c>
      <c r="S34" s="58">
        <v>0</v>
      </c>
      <c r="T34" s="58">
        <v>0</v>
      </c>
      <c r="U34" s="58">
        <v>0</v>
      </c>
      <c r="V34" s="58">
        <v>0</v>
      </c>
      <c r="W34" s="58">
        <v>0</v>
      </c>
      <c r="X34" s="67"/>
      <c r="Z34" s="18"/>
      <c r="AC34" s="5"/>
    </row>
    <row r="35" spans="1:29" s="13" customFormat="1" ht="48" customHeight="1" x14ac:dyDescent="0.25">
      <c r="A35" s="29" t="s">
        <v>155</v>
      </c>
      <c r="B35" s="48" t="s">
        <v>156</v>
      </c>
      <c r="C35" s="40" t="s">
        <v>101</v>
      </c>
      <c r="D35" s="31" t="s">
        <v>36</v>
      </c>
      <c r="E35" s="31" t="s">
        <v>37</v>
      </c>
      <c r="F35" s="31" t="s">
        <v>37</v>
      </c>
      <c r="G35" s="30">
        <v>39</v>
      </c>
      <c r="H35" s="30">
        <v>3</v>
      </c>
      <c r="I35" s="31" t="s">
        <v>102</v>
      </c>
      <c r="J35" s="30" t="s">
        <v>37</v>
      </c>
      <c r="K35" s="30" t="s">
        <v>37</v>
      </c>
      <c r="L35" s="41">
        <f>SUM(L36:L40)</f>
        <v>2720829.9</v>
      </c>
      <c r="M35" s="42">
        <f>SUM(M36:M40)</f>
        <v>3174955.17</v>
      </c>
      <c r="N35" s="41">
        <f t="shared" ref="N35:W35" si="12">SUM(N36:N40)</f>
        <v>3024743.8</v>
      </c>
      <c r="O35" s="41">
        <f t="shared" si="12"/>
        <v>3305689.1000000006</v>
      </c>
      <c r="P35" s="41">
        <f t="shared" si="12"/>
        <v>3395827.3999999994</v>
      </c>
      <c r="Q35" s="41">
        <f t="shared" si="12"/>
        <v>3219306.9405900007</v>
      </c>
      <c r="R35" s="41">
        <f t="shared" si="12"/>
        <v>3630582.8</v>
      </c>
      <c r="S35" s="41">
        <f>SUM(S36:S40)</f>
        <v>1737455.8</v>
      </c>
      <c r="T35" s="41">
        <f t="shared" si="12"/>
        <v>0</v>
      </c>
      <c r="U35" s="41">
        <f t="shared" si="12"/>
        <v>0</v>
      </c>
      <c r="V35" s="41">
        <f t="shared" si="12"/>
        <v>0</v>
      </c>
      <c r="W35" s="41">
        <f t="shared" si="12"/>
        <v>0</v>
      </c>
      <c r="X35" s="140">
        <f>W35+V35+U35+T35+R35+P35+N35+L35</f>
        <v>12771983.9</v>
      </c>
      <c r="Y35" s="17"/>
      <c r="Z35" s="17"/>
      <c r="AC35" s="15"/>
    </row>
    <row r="36" spans="1:29" s="13" customFormat="1" ht="15.75" x14ac:dyDescent="0.25">
      <c r="A36" s="280"/>
      <c r="B36" s="281"/>
      <c r="C36" s="36" t="s">
        <v>2</v>
      </c>
      <c r="D36" s="37" t="s">
        <v>103</v>
      </c>
      <c r="E36" s="37" t="s">
        <v>37</v>
      </c>
      <c r="F36" s="37" t="s">
        <v>37</v>
      </c>
      <c r="G36" s="38">
        <v>39</v>
      </c>
      <c r="H36" s="38">
        <v>3</v>
      </c>
      <c r="I36" s="37" t="s">
        <v>102</v>
      </c>
      <c r="J36" s="38" t="s">
        <v>37</v>
      </c>
      <c r="K36" s="38" t="s">
        <v>37</v>
      </c>
      <c r="L36" s="46">
        <f>L41</f>
        <v>0</v>
      </c>
      <c r="M36" s="39">
        <f>M41</f>
        <v>0</v>
      </c>
      <c r="N36" s="46">
        <f t="shared" ref="N36:W36" si="13">N41</f>
        <v>0</v>
      </c>
      <c r="O36" s="46">
        <f t="shared" si="13"/>
        <v>0</v>
      </c>
      <c r="P36" s="46">
        <f t="shared" si="13"/>
        <v>0</v>
      </c>
      <c r="Q36" s="46">
        <f t="shared" si="13"/>
        <v>0</v>
      </c>
      <c r="R36" s="46">
        <f t="shared" si="13"/>
        <v>0</v>
      </c>
      <c r="S36" s="46">
        <f>S41</f>
        <v>0</v>
      </c>
      <c r="T36" s="46">
        <f t="shared" si="13"/>
        <v>0</v>
      </c>
      <c r="U36" s="46">
        <f t="shared" si="13"/>
        <v>0</v>
      </c>
      <c r="V36" s="46">
        <f t="shared" si="13"/>
        <v>0</v>
      </c>
      <c r="W36" s="46">
        <f t="shared" si="13"/>
        <v>0</v>
      </c>
      <c r="X36" s="72"/>
      <c r="Z36" s="17"/>
      <c r="AC36" s="15"/>
    </row>
    <row r="37" spans="1:29" s="19" customFormat="1" ht="15.75" x14ac:dyDescent="0.25">
      <c r="A37" s="280"/>
      <c r="B37" s="281"/>
      <c r="C37" s="36" t="s">
        <v>105</v>
      </c>
      <c r="D37" s="37">
        <v>151</v>
      </c>
      <c r="E37" s="37" t="s">
        <v>37</v>
      </c>
      <c r="F37" s="37" t="s">
        <v>37</v>
      </c>
      <c r="G37" s="38">
        <v>39</v>
      </c>
      <c r="H37" s="38">
        <v>3</v>
      </c>
      <c r="I37" s="37" t="s">
        <v>102</v>
      </c>
      <c r="J37" s="38" t="s">
        <v>37</v>
      </c>
      <c r="K37" s="38" t="s">
        <v>37</v>
      </c>
      <c r="L37" s="46">
        <f t="shared" ref="L37:V37" si="14">L45+L48+L52</f>
        <v>2720829.9</v>
      </c>
      <c r="M37" s="39">
        <f t="shared" si="14"/>
        <v>3174955.17</v>
      </c>
      <c r="N37" s="46">
        <f t="shared" si="14"/>
        <v>3024743.8</v>
      </c>
      <c r="O37" s="46">
        <f t="shared" si="14"/>
        <v>3305689.1000000006</v>
      </c>
      <c r="P37" s="46">
        <f t="shared" si="14"/>
        <v>3395827.3999999994</v>
      </c>
      <c r="Q37" s="46">
        <f t="shared" si="14"/>
        <v>3219306.9405900007</v>
      </c>
      <c r="R37" s="46">
        <f t="shared" si="14"/>
        <v>3630582.8</v>
      </c>
      <c r="S37" s="46">
        <f>S45+S48+S52</f>
        <v>0</v>
      </c>
      <c r="T37" s="46">
        <f t="shared" si="14"/>
        <v>0</v>
      </c>
      <c r="U37" s="46">
        <f t="shared" si="14"/>
        <v>0</v>
      </c>
      <c r="V37" s="46">
        <f t="shared" si="14"/>
        <v>0</v>
      </c>
      <c r="W37" s="46">
        <v>0</v>
      </c>
      <c r="X37" s="73"/>
      <c r="Z37" s="20"/>
      <c r="AC37" s="21"/>
    </row>
    <row r="38" spans="1:29" s="13" customFormat="1" ht="15.75" x14ac:dyDescent="0.25">
      <c r="A38" s="280"/>
      <c r="B38" s="281"/>
      <c r="C38" s="36" t="s">
        <v>67</v>
      </c>
      <c r="D38" s="37" t="s">
        <v>139</v>
      </c>
      <c r="E38" s="37" t="s">
        <v>37</v>
      </c>
      <c r="F38" s="37" t="s">
        <v>37</v>
      </c>
      <c r="G38" s="38">
        <v>39</v>
      </c>
      <c r="H38" s="38">
        <v>3</v>
      </c>
      <c r="I38" s="37" t="s">
        <v>102</v>
      </c>
      <c r="J38" s="38" t="s">
        <v>37</v>
      </c>
      <c r="K38" s="38" t="s">
        <v>37</v>
      </c>
      <c r="L38" s="46">
        <f t="shared" ref="L38:W38" si="15">L42+L43+L46+L51</f>
        <v>0</v>
      </c>
      <c r="M38" s="39">
        <f t="shared" si="15"/>
        <v>0</v>
      </c>
      <c r="N38" s="46">
        <f t="shared" si="15"/>
        <v>0</v>
      </c>
      <c r="O38" s="46">
        <f t="shared" si="15"/>
        <v>0</v>
      </c>
      <c r="P38" s="46">
        <f t="shared" si="15"/>
        <v>0</v>
      </c>
      <c r="Q38" s="46">
        <f t="shared" si="15"/>
        <v>0</v>
      </c>
      <c r="R38" s="46">
        <f t="shared" si="15"/>
        <v>0</v>
      </c>
      <c r="S38" s="46">
        <f>S42+S43+S46+S51</f>
        <v>1737455.8</v>
      </c>
      <c r="T38" s="46">
        <f t="shared" si="15"/>
        <v>0</v>
      </c>
      <c r="U38" s="46">
        <f t="shared" si="15"/>
        <v>0</v>
      </c>
      <c r="V38" s="46">
        <f t="shared" si="15"/>
        <v>0</v>
      </c>
      <c r="W38" s="46">
        <f t="shared" si="15"/>
        <v>0</v>
      </c>
      <c r="X38" s="72"/>
      <c r="Z38" s="17"/>
      <c r="AC38" s="15"/>
    </row>
    <row r="39" spans="1:29" s="13" customFormat="1" ht="15.75" x14ac:dyDescent="0.25">
      <c r="A39" s="280"/>
      <c r="B39" s="281"/>
      <c r="C39" s="36" t="s">
        <v>24</v>
      </c>
      <c r="D39" s="37" t="s">
        <v>157</v>
      </c>
      <c r="E39" s="37" t="s">
        <v>37</v>
      </c>
      <c r="F39" s="37" t="s">
        <v>37</v>
      </c>
      <c r="G39" s="38">
        <v>39</v>
      </c>
      <c r="H39" s="38">
        <v>3</v>
      </c>
      <c r="I39" s="37" t="s">
        <v>102</v>
      </c>
      <c r="J39" s="38" t="s">
        <v>37</v>
      </c>
      <c r="K39" s="38" t="s">
        <v>37</v>
      </c>
      <c r="L39" s="46">
        <f>L49</f>
        <v>0</v>
      </c>
      <c r="M39" s="39">
        <f>M49</f>
        <v>0</v>
      </c>
      <c r="N39" s="46">
        <f t="shared" ref="N39:W40" si="16">N49</f>
        <v>0</v>
      </c>
      <c r="O39" s="46">
        <f t="shared" si="16"/>
        <v>0</v>
      </c>
      <c r="P39" s="46">
        <f>P49</f>
        <v>0</v>
      </c>
      <c r="Q39" s="46">
        <f t="shared" si="16"/>
        <v>0</v>
      </c>
      <c r="R39" s="46">
        <f t="shared" si="16"/>
        <v>0</v>
      </c>
      <c r="S39" s="46">
        <f>S49</f>
        <v>0</v>
      </c>
      <c r="T39" s="46">
        <f t="shared" si="16"/>
        <v>0</v>
      </c>
      <c r="U39" s="46">
        <f t="shared" si="16"/>
        <v>0</v>
      </c>
      <c r="V39" s="46">
        <f t="shared" si="16"/>
        <v>0</v>
      </c>
      <c r="W39" s="46">
        <f t="shared" si="16"/>
        <v>0</v>
      </c>
      <c r="X39" s="72"/>
      <c r="Z39" s="17"/>
      <c r="AC39" s="15"/>
    </row>
    <row r="40" spans="1:29" s="13" customFormat="1" ht="15.75" x14ac:dyDescent="0.25">
      <c r="A40" s="282"/>
      <c r="B40" s="283"/>
      <c r="C40" s="36" t="s">
        <v>106</v>
      </c>
      <c r="D40" s="37" t="s">
        <v>107</v>
      </c>
      <c r="E40" s="37" t="s">
        <v>37</v>
      </c>
      <c r="F40" s="37" t="s">
        <v>37</v>
      </c>
      <c r="G40" s="38">
        <v>39</v>
      </c>
      <c r="H40" s="38">
        <v>3</v>
      </c>
      <c r="I40" s="37" t="s">
        <v>102</v>
      </c>
      <c r="J40" s="38" t="s">
        <v>37</v>
      </c>
      <c r="K40" s="38" t="s">
        <v>37</v>
      </c>
      <c r="L40" s="46">
        <f>L50</f>
        <v>0</v>
      </c>
      <c r="M40" s="39">
        <f>M50</f>
        <v>0</v>
      </c>
      <c r="N40" s="46">
        <f t="shared" si="16"/>
        <v>0</v>
      </c>
      <c r="O40" s="46">
        <f t="shared" si="16"/>
        <v>0</v>
      </c>
      <c r="P40" s="46">
        <f t="shared" si="16"/>
        <v>0</v>
      </c>
      <c r="Q40" s="46">
        <f t="shared" si="16"/>
        <v>0</v>
      </c>
      <c r="R40" s="46">
        <f t="shared" si="16"/>
        <v>0</v>
      </c>
      <c r="S40" s="46">
        <f>S50</f>
        <v>0</v>
      </c>
      <c r="T40" s="46">
        <f t="shared" si="16"/>
        <v>0</v>
      </c>
      <c r="U40" s="46">
        <f t="shared" si="16"/>
        <v>0</v>
      </c>
      <c r="V40" s="46">
        <f t="shared" si="16"/>
        <v>0</v>
      </c>
      <c r="W40" s="46">
        <f t="shared" si="16"/>
        <v>0</v>
      </c>
      <c r="X40" s="72"/>
      <c r="Z40" s="17"/>
      <c r="AC40" s="15"/>
    </row>
    <row r="41" spans="1:29" s="4" customFormat="1" ht="68.25" customHeight="1" x14ac:dyDescent="0.25">
      <c r="A41" s="55" t="s">
        <v>158</v>
      </c>
      <c r="B41" s="55" t="s">
        <v>159</v>
      </c>
      <c r="C41" s="55" t="s">
        <v>2</v>
      </c>
      <c r="D41" s="56" t="s">
        <v>103</v>
      </c>
      <c r="E41" s="56" t="s">
        <v>37</v>
      </c>
      <c r="F41" s="56" t="s">
        <v>37</v>
      </c>
      <c r="G41" s="57">
        <v>39</v>
      </c>
      <c r="H41" s="57">
        <v>3</v>
      </c>
      <c r="I41" s="56" t="s">
        <v>113</v>
      </c>
      <c r="J41" s="57" t="s">
        <v>37</v>
      </c>
      <c r="K41" s="57" t="s">
        <v>37</v>
      </c>
      <c r="L41" s="58">
        <v>0</v>
      </c>
      <c r="M41" s="59">
        <v>0</v>
      </c>
      <c r="N41" s="59">
        <v>0</v>
      </c>
      <c r="O41" s="59">
        <v>0</v>
      </c>
      <c r="P41" s="59">
        <v>0</v>
      </c>
      <c r="Q41" s="59">
        <v>0</v>
      </c>
      <c r="R41" s="59">
        <v>0</v>
      </c>
      <c r="S41" s="59">
        <v>0</v>
      </c>
      <c r="T41" s="59">
        <v>0</v>
      </c>
      <c r="U41" s="59">
        <v>0</v>
      </c>
      <c r="V41" s="59">
        <v>0</v>
      </c>
      <c r="W41" s="59">
        <v>0</v>
      </c>
      <c r="X41" s="67"/>
      <c r="Z41" s="18"/>
      <c r="AC41" s="5"/>
    </row>
    <row r="42" spans="1:29" s="4" customFormat="1" ht="31.5" x14ac:dyDescent="0.25">
      <c r="A42" s="55" t="s">
        <v>160</v>
      </c>
      <c r="B42" s="55" t="s">
        <v>161</v>
      </c>
      <c r="C42" s="55" t="s">
        <v>67</v>
      </c>
      <c r="D42" s="56" t="s">
        <v>139</v>
      </c>
      <c r="E42" s="56" t="s">
        <v>37</v>
      </c>
      <c r="F42" s="56" t="s">
        <v>37</v>
      </c>
      <c r="G42" s="57">
        <v>39</v>
      </c>
      <c r="H42" s="57">
        <v>3</v>
      </c>
      <c r="I42" s="56" t="s">
        <v>116</v>
      </c>
      <c r="J42" s="57" t="s">
        <v>37</v>
      </c>
      <c r="K42" s="57" t="s">
        <v>37</v>
      </c>
      <c r="L42" s="58">
        <v>0</v>
      </c>
      <c r="M42" s="59">
        <v>0</v>
      </c>
      <c r="N42" s="59">
        <v>0</v>
      </c>
      <c r="O42" s="59">
        <v>0</v>
      </c>
      <c r="P42" s="59">
        <v>0</v>
      </c>
      <c r="Q42" s="59">
        <v>0</v>
      </c>
      <c r="R42" s="59">
        <v>0</v>
      </c>
      <c r="S42" s="59">
        <v>0</v>
      </c>
      <c r="T42" s="59">
        <v>0</v>
      </c>
      <c r="U42" s="59">
        <v>0</v>
      </c>
      <c r="V42" s="59">
        <v>0</v>
      </c>
      <c r="W42" s="59">
        <v>0</v>
      </c>
      <c r="X42" s="67"/>
      <c r="Z42" s="18"/>
      <c r="AC42" s="5"/>
    </row>
    <row r="43" spans="1:29" s="4" customFormat="1" ht="55.5" customHeight="1" x14ac:dyDescent="0.25">
      <c r="A43" s="55" t="s">
        <v>162</v>
      </c>
      <c r="B43" s="55" t="s">
        <v>163</v>
      </c>
      <c r="C43" s="55" t="s">
        <v>67</v>
      </c>
      <c r="D43" s="56" t="s">
        <v>139</v>
      </c>
      <c r="E43" s="56" t="s">
        <v>37</v>
      </c>
      <c r="F43" s="56" t="s">
        <v>37</v>
      </c>
      <c r="G43" s="57">
        <v>39</v>
      </c>
      <c r="H43" s="57">
        <v>3</v>
      </c>
      <c r="I43" s="56" t="s">
        <v>119</v>
      </c>
      <c r="J43" s="57" t="s">
        <v>37</v>
      </c>
      <c r="K43" s="57" t="s">
        <v>37</v>
      </c>
      <c r="L43" s="58">
        <v>0</v>
      </c>
      <c r="M43" s="59">
        <v>0</v>
      </c>
      <c r="N43" s="59">
        <v>0</v>
      </c>
      <c r="O43" s="59">
        <v>0</v>
      </c>
      <c r="P43" s="59">
        <v>0</v>
      </c>
      <c r="Q43" s="59">
        <v>0</v>
      </c>
      <c r="R43" s="59">
        <v>0</v>
      </c>
      <c r="S43" s="59">
        <v>0</v>
      </c>
      <c r="T43" s="59">
        <v>0</v>
      </c>
      <c r="U43" s="59">
        <v>0</v>
      </c>
      <c r="V43" s="59">
        <v>0</v>
      </c>
      <c r="W43" s="59">
        <v>0</v>
      </c>
      <c r="X43" s="67"/>
      <c r="Z43" s="18"/>
      <c r="AC43" s="5"/>
    </row>
    <row r="44" spans="1:29" s="4" customFormat="1" ht="33" customHeight="1" x14ac:dyDescent="0.25">
      <c r="A44" s="60" t="s">
        <v>164</v>
      </c>
      <c r="B44" s="60" t="s">
        <v>165</v>
      </c>
      <c r="C44" s="55" t="s">
        <v>101</v>
      </c>
      <c r="D44" s="56" t="s">
        <v>1</v>
      </c>
      <c r="E44" s="56" t="s">
        <v>37</v>
      </c>
      <c r="F44" s="56" t="s">
        <v>37</v>
      </c>
      <c r="G44" s="56" t="s">
        <v>166</v>
      </c>
      <c r="H44" s="57">
        <v>3</v>
      </c>
      <c r="I44" s="56" t="s">
        <v>122</v>
      </c>
      <c r="J44" s="57" t="s">
        <v>37</v>
      </c>
      <c r="K44" s="57" t="s">
        <v>37</v>
      </c>
      <c r="L44" s="58">
        <f t="shared" ref="L44:W44" si="17">L45+L46</f>
        <v>2720829.9</v>
      </c>
      <c r="M44" s="59">
        <f t="shared" si="17"/>
        <v>3174955.17</v>
      </c>
      <c r="N44" s="58">
        <f t="shared" si="17"/>
        <v>3024743.8</v>
      </c>
      <c r="O44" s="58">
        <f t="shared" si="17"/>
        <v>3305689.1000000006</v>
      </c>
      <c r="P44" s="58">
        <f t="shared" si="17"/>
        <v>3395827.3999999994</v>
      </c>
      <c r="Q44" s="58">
        <f t="shared" si="17"/>
        <v>3219306.9405900007</v>
      </c>
      <c r="R44" s="58">
        <f t="shared" si="17"/>
        <v>3630582.8</v>
      </c>
      <c r="S44" s="58">
        <v>1737455.8</v>
      </c>
      <c r="T44" s="58">
        <f t="shared" si="17"/>
        <v>0</v>
      </c>
      <c r="U44" s="58">
        <f t="shared" si="17"/>
        <v>0</v>
      </c>
      <c r="V44" s="58">
        <f t="shared" si="17"/>
        <v>0</v>
      </c>
      <c r="W44" s="58">
        <f t="shared" si="17"/>
        <v>0</v>
      </c>
      <c r="X44" s="67"/>
      <c r="Z44" s="18"/>
      <c r="AC44" s="5"/>
    </row>
    <row r="45" spans="1:29" s="4" customFormat="1" ht="15.75" x14ac:dyDescent="0.25">
      <c r="A45" s="284"/>
      <c r="B45" s="284"/>
      <c r="C45" s="36" t="s">
        <v>105</v>
      </c>
      <c r="D45" s="37" t="s">
        <v>167</v>
      </c>
      <c r="E45" s="37" t="s">
        <v>37</v>
      </c>
      <c r="F45" s="37" t="s">
        <v>37</v>
      </c>
      <c r="G45" s="37" t="s">
        <v>166</v>
      </c>
      <c r="H45" s="38">
        <v>3</v>
      </c>
      <c r="I45" s="37" t="s">
        <v>122</v>
      </c>
      <c r="J45" s="38" t="s">
        <v>37</v>
      </c>
      <c r="K45" s="38" t="s">
        <v>37</v>
      </c>
      <c r="L45" s="46">
        <v>2720829.9</v>
      </c>
      <c r="M45" s="39">
        <v>3174955.17</v>
      </c>
      <c r="N45" s="39">
        <v>3024743.8</v>
      </c>
      <c r="O45" s="39">
        <v>3305689.1000000006</v>
      </c>
      <c r="P45" s="39">
        <v>3395827.3999999994</v>
      </c>
      <c r="Q45" s="39">
        <v>3219306.9405900007</v>
      </c>
      <c r="R45" s="39">
        <v>3630582.8</v>
      </c>
      <c r="S45" s="39">
        <v>0</v>
      </c>
      <c r="T45" s="39">
        <v>0</v>
      </c>
      <c r="U45" s="39">
        <v>0</v>
      </c>
      <c r="V45" s="39">
        <v>0</v>
      </c>
      <c r="W45" s="39">
        <v>0</v>
      </c>
      <c r="X45" s="67"/>
      <c r="Z45" s="18"/>
      <c r="AC45" s="5"/>
    </row>
    <row r="46" spans="1:29" s="4" customFormat="1" ht="15.75" x14ac:dyDescent="0.25">
      <c r="A46" s="284"/>
      <c r="B46" s="284"/>
      <c r="C46" s="36" t="s">
        <v>67</v>
      </c>
      <c r="D46" s="37" t="s">
        <v>139</v>
      </c>
      <c r="E46" s="37" t="s">
        <v>37</v>
      </c>
      <c r="F46" s="37" t="s">
        <v>37</v>
      </c>
      <c r="G46" s="37" t="s">
        <v>166</v>
      </c>
      <c r="H46" s="38">
        <v>3</v>
      </c>
      <c r="I46" s="37" t="s">
        <v>122</v>
      </c>
      <c r="J46" s="38" t="s">
        <v>37</v>
      </c>
      <c r="K46" s="38" t="s">
        <v>37</v>
      </c>
      <c r="L46" s="46">
        <v>0</v>
      </c>
      <c r="M46" s="39">
        <v>0</v>
      </c>
      <c r="N46" s="46">
        <v>0</v>
      </c>
      <c r="O46" s="46">
        <v>0</v>
      </c>
      <c r="P46" s="46">
        <v>0</v>
      </c>
      <c r="Q46" s="46">
        <v>0</v>
      </c>
      <c r="R46" s="39">
        <v>0</v>
      </c>
      <c r="S46" s="39">
        <v>1737455.8</v>
      </c>
      <c r="T46" s="39">
        <v>0</v>
      </c>
      <c r="U46" s="39">
        <v>0</v>
      </c>
      <c r="V46" s="39">
        <v>0</v>
      </c>
      <c r="W46" s="39">
        <v>0</v>
      </c>
      <c r="X46" s="67"/>
      <c r="Z46" s="18"/>
      <c r="AC46" s="5"/>
    </row>
    <row r="47" spans="1:29" s="4" customFormat="1" ht="47.25" customHeight="1" x14ac:dyDescent="0.25">
      <c r="A47" s="60" t="s">
        <v>168</v>
      </c>
      <c r="B47" s="60" t="s">
        <v>169</v>
      </c>
      <c r="C47" s="55" t="s">
        <v>101</v>
      </c>
      <c r="D47" s="56" t="s">
        <v>1</v>
      </c>
      <c r="E47" s="56" t="s">
        <v>37</v>
      </c>
      <c r="F47" s="56" t="s">
        <v>37</v>
      </c>
      <c r="G47" s="56" t="s">
        <v>166</v>
      </c>
      <c r="H47" s="57">
        <v>3</v>
      </c>
      <c r="I47" s="56" t="s">
        <v>125</v>
      </c>
      <c r="J47" s="57" t="s">
        <v>37</v>
      </c>
      <c r="K47" s="57" t="s">
        <v>37</v>
      </c>
      <c r="L47" s="58">
        <f>SUM(L48:L50)</f>
        <v>0</v>
      </c>
      <c r="M47" s="59">
        <f>SUM(M48:M50)</f>
        <v>0</v>
      </c>
      <c r="N47" s="58">
        <f t="shared" ref="N47:W47" si="18">SUM(N48:N50)</f>
        <v>0</v>
      </c>
      <c r="O47" s="58">
        <f t="shared" si="18"/>
        <v>0</v>
      </c>
      <c r="P47" s="58">
        <f t="shared" si="18"/>
        <v>0</v>
      </c>
      <c r="Q47" s="58">
        <f t="shared" si="18"/>
        <v>0</v>
      </c>
      <c r="R47" s="58">
        <f t="shared" si="18"/>
        <v>0</v>
      </c>
      <c r="S47" s="58">
        <v>0</v>
      </c>
      <c r="T47" s="58">
        <f t="shared" si="18"/>
        <v>0</v>
      </c>
      <c r="U47" s="58">
        <f t="shared" si="18"/>
        <v>0</v>
      </c>
      <c r="V47" s="58">
        <f t="shared" si="18"/>
        <v>0</v>
      </c>
      <c r="W47" s="58">
        <f t="shared" si="18"/>
        <v>0</v>
      </c>
      <c r="X47" s="67"/>
      <c r="Z47" s="18"/>
      <c r="AC47" s="5"/>
    </row>
    <row r="48" spans="1:29" s="4" customFormat="1" ht="15.75" x14ac:dyDescent="0.25">
      <c r="A48" s="284"/>
      <c r="B48" s="284"/>
      <c r="C48" s="36" t="s">
        <v>105</v>
      </c>
      <c r="D48" s="37" t="s">
        <v>167</v>
      </c>
      <c r="E48" s="37" t="s">
        <v>37</v>
      </c>
      <c r="F48" s="37" t="s">
        <v>37</v>
      </c>
      <c r="G48" s="37" t="s">
        <v>166</v>
      </c>
      <c r="H48" s="38">
        <v>3</v>
      </c>
      <c r="I48" s="37" t="s">
        <v>125</v>
      </c>
      <c r="J48" s="38" t="s">
        <v>37</v>
      </c>
      <c r="K48" s="38" t="s">
        <v>37</v>
      </c>
      <c r="L48" s="46">
        <v>0</v>
      </c>
      <c r="M48" s="39">
        <v>0</v>
      </c>
      <c r="N48" s="46">
        <v>0</v>
      </c>
      <c r="O48" s="46">
        <v>0</v>
      </c>
      <c r="P48" s="46">
        <v>0</v>
      </c>
      <c r="Q48" s="46">
        <v>0</v>
      </c>
      <c r="R48" s="46">
        <v>0</v>
      </c>
      <c r="S48" s="46">
        <v>0</v>
      </c>
      <c r="T48" s="39">
        <v>0</v>
      </c>
      <c r="U48" s="39">
        <v>0</v>
      </c>
      <c r="V48" s="39">
        <v>0</v>
      </c>
      <c r="W48" s="39">
        <v>0</v>
      </c>
      <c r="X48" s="67"/>
      <c r="Z48" s="18"/>
      <c r="AC48" s="5"/>
    </row>
    <row r="49" spans="1:29" s="4" customFormat="1" ht="15.75" x14ac:dyDescent="0.25">
      <c r="A49" s="284"/>
      <c r="B49" s="284"/>
      <c r="C49" s="36" t="s">
        <v>24</v>
      </c>
      <c r="D49" s="37" t="s">
        <v>157</v>
      </c>
      <c r="E49" s="37" t="s">
        <v>37</v>
      </c>
      <c r="F49" s="37" t="s">
        <v>37</v>
      </c>
      <c r="G49" s="37" t="s">
        <v>166</v>
      </c>
      <c r="H49" s="38">
        <v>3</v>
      </c>
      <c r="I49" s="37" t="s">
        <v>125</v>
      </c>
      <c r="J49" s="38" t="s">
        <v>37</v>
      </c>
      <c r="K49" s="38" t="s">
        <v>37</v>
      </c>
      <c r="L49" s="46">
        <v>0</v>
      </c>
      <c r="M49" s="39">
        <v>0</v>
      </c>
      <c r="N49" s="46">
        <v>0</v>
      </c>
      <c r="O49" s="46">
        <v>0</v>
      </c>
      <c r="P49" s="46">
        <v>0</v>
      </c>
      <c r="Q49" s="46">
        <v>0</v>
      </c>
      <c r="R49" s="46">
        <v>0</v>
      </c>
      <c r="S49" s="46">
        <v>0</v>
      </c>
      <c r="T49" s="39">
        <v>0</v>
      </c>
      <c r="U49" s="39">
        <v>0</v>
      </c>
      <c r="V49" s="39">
        <v>0</v>
      </c>
      <c r="W49" s="39">
        <v>0</v>
      </c>
      <c r="X49" s="67"/>
      <c r="Z49" s="18"/>
      <c r="AC49" s="5"/>
    </row>
    <row r="50" spans="1:29" s="4" customFormat="1" ht="15.75" x14ac:dyDescent="0.25">
      <c r="A50" s="284"/>
      <c r="B50" s="284"/>
      <c r="C50" s="36" t="s">
        <v>106</v>
      </c>
      <c r="D50" s="37" t="s">
        <v>107</v>
      </c>
      <c r="E50" s="37" t="s">
        <v>37</v>
      </c>
      <c r="F50" s="37" t="s">
        <v>37</v>
      </c>
      <c r="G50" s="37" t="s">
        <v>166</v>
      </c>
      <c r="H50" s="38">
        <v>3</v>
      </c>
      <c r="I50" s="37" t="s">
        <v>125</v>
      </c>
      <c r="J50" s="38" t="s">
        <v>37</v>
      </c>
      <c r="K50" s="38" t="s">
        <v>37</v>
      </c>
      <c r="L50" s="46">
        <v>0</v>
      </c>
      <c r="M50" s="39">
        <v>0</v>
      </c>
      <c r="N50" s="46">
        <v>0</v>
      </c>
      <c r="O50" s="46">
        <v>0</v>
      </c>
      <c r="P50" s="46">
        <v>0</v>
      </c>
      <c r="Q50" s="46">
        <v>0</v>
      </c>
      <c r="R50" s="46">
        <v>0</v>
      </c>
      <c r="S50" s="46">
        <v>0</v>
      </c>
      <c r="T50" s="39">
        <v>0</v>
      </c>
      <c r="U50" s="39">
        <v>0</v>
      </c>
      <c r="V50" s="39">
        <v>0</v>
      </c>
      <c r="W50" s="39">
        <v>0</v>
      </c>
      <c r="X50" s="67"/>
      <c r="Z50" s="18"/>
      <c r="AC50" s="5"/>
    </row>
    <row r="51" spans="1:29" s="4" customFormat="1" ht="78.75" x14ac:dyDescent="0.25">
      <c r="A51" s="55" t="s">
        <v>170</v>
      </c>
      <c r="B51" s="55" t="s">
        <v>171</v>
      </c>
      <c r="C51" s="55" t="s">
        <v>67</v>
      </c>
      <c r="D51" s="56" t="s">
        <v>139</v>
      </c>
      <c r="E51" s="56" t="s">
        <v>37</v>
      </c>
      <c r="F51" s="56" t="s">
        <v>37</v>
      </c>
      <c r="G51" s="56" t="s">
        <v>166</v>
      </c>
      <c r="H51" s="57">
        <v>3</v>
      </c>
      <c r="I51" s="56" t="s">
        <v>128</v>
      </c>
      <c r="J51" s="57" t="s">
        <v>37</v>
      </c>
      <c r="K51" s="57" t="s">
        <v>37</v>
      </c>
      <c r="L51" s="58">
        <v>0</v>
      </c>
      <c r="M51" s="59">
        <v>0</v>
      </c>
      <c r="N51" s="58">
        <v>0</v>
      </c>
      <c r="O51" s="58">
        <v>0</v>
      </c>
      <c r="P51" s="58">
        <v>0</v>
      </c>
      <c r="Q51" s="58">
        <v>0</v>
      </c>
      <c r="R51" s="58">
        <v>0</v>
      </c>
      <c r="S51" s="58">
        <v>0</v>
      </c>
      <c r="T51" s="58">
        <v>0</v>
      </c>
      <c r="U51" s="58">
        <v>0</v>
      </c>
      <c r="V51" s="58">
        <v>0</v>
      </c>
      <c r="W51" s="58">
        <v>0</v>
      </c>
      <c r="X51" s="67"/>
      <c r="Z51" s="18"/>
      <c r="AC51" s="5"/>
    </row>
    <row r="52" spans="1:29" s="4" customFormat="1" ht="43.5" customHeight="1" x14ac:dyDescent="0.25">
      <c r="A52" s="55" t="s">
        <v>172</v>
      </c>
      <c r="B52" s="55" t="s">
        <v>173</v>
      </c>
      <c r="C52" s="55" t="s">
        <v>105</v>
      </c>
      <c r="D52" s="56" t="s">
        <v>167</v>
      </c>
      <c r="E52" s="56" t="s">
        <v>37</v>
      </c>
      <c r="F52" s="56" t="s">
        <v>37</v>
      </c>
      <c r="G52" s="56" t="s">
        <v>166</v>
      </c>
      <c r="H52" s="57">
        <v>3</v>
      </c>
      <c r="I52" s="56" t="s">
        <v>146</v>
      </c>
      <c r="J52" s="57" t="s">
        <v>37</v>
      </c>
      <c r="K52" s="57" t="s">
        <v>37</v>
      </c>
      <c r="L52" s="58">
        <v>0</v>
      </c>
      <c r="M52" s="59">
        <v>0</v>
      </c>
      <c r="N52" s="58">
        <v>0</v>
      </c>
      <c r="O52" s="58">
        <v>0</v>
      </c>
      <c r="P52" s="58">
        <v>0</v>
      </c>
      <c r="Q52" s="58">
        <v>0</v>
      </c>
      <c r="R52" s="58">
        <v>0</v>
      </c>
      <c r="S52" s="58">
        <v>0</v>
      </c>
      <c r="T52" s="58">
        <v>0</v>
      </c>
      <c r="U52" s="58">
        <v>0</v>
      </c>
      <c r="V52" s="58">
        <v>0</v>
      </c>
      <c r="W52" s="58">
        <v>0</v>
      </c>
      <c r="X52" s="67"/>
      <c r="Z52" s="18"/>
      <c r="AC52" s="5"/>
    </row>
    <row r="53" spans="1:29" s="13" customFormat="1" ht="48.75" customHeight="1" x14ac:dyDescent="0.25">
      <c r="A53" s="29" t="s">
        <v>174</v>
      </c>
      <c r="B53" s="48" t="s">
        <v>175</v>
      </c>
      <c r="C53" s="40" t="s">
        <v>101</v>
      </c>
      <c r="D53" s="31" t="s">
        <v>1</v>
      </c>
      <c r="E53" s="31" t="s">
        <v>37</v>
      </c>
      <c r="F53" s="31" t="s">
        <v>37</v>
      </c>
      <c r="G53" s="30">
        <v>39</v>
      </c>
      <c r="H53" s="30">
        <v>4</v>
      </c>
      <c r="I53" s="31" t="s">
        <v>102</v>
      </c>
      <c r="J53" s="30" t="s">
        <v>37</v>
      </c>
      <c r="K53" s="30" t="s">
        <v>37</v>
      </c>
      <c r="L53" s="41">
        <f t="shared" ref="L53:R53" si="19">SUM(L55:L55)</f>
        <v>113515497.80000003</v>
      </c>
      <c r="M53" s="42">
        <f t="shared" si="19"/>
        <v>115756948.49999999</v>
      </c>
      <c r="N53" s="41">
        <f t="shared" si="19"/>
        <v>118813860.8</v>
      </c>
      <c r="O53" s="41">
        <f t="shared" si="19"/>
        <v>132368617.40000002</v>
      </c>
      <c r="P53" s="41">
        <f t="shared" si="19"/>
        <v>121186899.40000001</v>
      </c>
      <c r="Q53" s="41">
        <f t="shared" si="19"/>
        <v>129791445.85064998</v>
      </c>
      <c r="R53" s="41">
        <f t="shared" si="19"/>
        <v>115761877.09999999</v>
      </c>
      <c r="S53" s="41">
        <f>SUM(S55:S55)</f>
        <v>144963761.69999999</v>
      </c>
      <c r="T53" s="41">
        <f>T57+T58</f>
        <v>121298553.7</v>
      </c>
      <c r="U53" s="41">
        <f>U57+U58</f>
        <v>128261445.5</v>
      </c>
      <c r="V53" s="41">
        <f>V57+V58</f>
        <v>123949275.40000001</v>
      </c>
      <c r="W53" s="41">
        <f>W57+W58</f>
        <v>123087316.8</v>
      </c>
      <c r="X53" s="140">
        <f>W53+V53+U53+T53+R53+P53+N53+L53</f>
        <v>965874726.5</v>
      </c>
      <c r="Y53" s="22"/>
      <c r="Z53" s="17"/>
      <c r="AC53" s="15"/>
    </row>
    <row r="54" spans="1:29" s="13" customFormat="1" ht="24.75" customHeight="1" x14ac:dyDescent="0.25">
      <c r="A54" s="285"/>
      <c r="B54" s="286"/>
      <c r="C54" s="54" t="s">
        <v>2</v>
      </c>
      <c r="D54" s="50"/>
      <c r="E54" s="50" t="s">
        <v>37</v>
      </c>
      <c r="F54" s="50" t="s">
        <v>37</v>
      </c>
      <c r="G54" s="49"/>
      <c r="H54" s="49"/>
      <c r="I54" s="50"/>
      <c r="J54" s="49" t="s">
        <v>37</v>
      </c>
      <c r="K54" s="49" t="s">
        <v>37</v>
      </c>
      <c r="L54" s="51">
        <f t="shared" ref="L54:W54" si="20">L56+L58+L59+L60+L61</f>
        <v>0</v>
      </c>
      <c r="M54" s="52">
        <f t="shared" si="20"/>
        <v>0</v>
      </c>
      <c r="N54" s="51">
        <f t="shared" si="20"/>
        <v>0</v>
      </c>
      <c r="O54" s="51">
        <f t="shared" si="20"/>
        <v>0</v>
      </c>
      <c r="P54" s="51">
        <f t="shared" si="20"/>
        <v>0</v>
      </c>
      <c r="Q54" s="51">
        <f t="shared" si="20"/>
        <v>0</v>
      </c>
      <c r="R54" s="51">
        <f t="shared" si="20"/>
        <v>0</v>
      </c>
      <c r="S54" s="51">
        <f>S56+S58+S59+S60+S61</f>
        <v>0</v>
      </c>
      <c r="T54" s="51">
        <f t="shared" si="20"/>
        <v>0</v>
      </c>
      <c r="U54" s="51">
        <f t="shared" si="20"/>
        <v>0</v>
      </c>
      <c r="V54" s="51">
        <f t="shared" si="20"/>
        <v>0</v>
      </c>
      <c r="W54" s="51">
        <f t="shared" si="20"/>
        <v>0</v>
      </c>
      <c r="X54" s="70"/>
      <c r="Y54" s="22"/>
      <c r="Z54" s="17"/>
      <c r="AC54" s="15"/>
    </row>
    <row r="55" spans="1:29" s="13" customFormat="1" ht="26.25" customHeight="1" x14ac:dyDescent="0.25">
      <c r="A55" s="287"/>
      <c r="B55" s="288"/>
      <c r="C55" s="54" t="s">
        <v>24</v>
      </c>
      <c r="D55" s="50">
        <v>182</v>
      </c>
      <c r="E55" s="50" t="s">
        <v>37</v>
      </c>
      <c r="F55" s="50" t="s">
        <v>37</v>
      </c>
      <c r="G55" s="49">
        <v>39</v>
      </c>
      <c r="H55" s="49">
        <v>4</v>
      </c>
      <c r="I55" s="50" t="s">
        <v>102</v>
      </c>
      <c r="J55" s="49" t="s">
        <v>37</v>
      </c>
      <c r="K55" s="49" t="s">
        <v>37</v>
      </c>
      <c r="L55" s="51">
        <f>L57</f>
        <v>113515497.80000003</v>
      </c>
      <c r="M55" s="52">
        <f t="shared" ref="M55:W55" si="21">M57</f>
        <v>115756948.49999999</v>
      </c>
      <c r="N55" s="51">
        <f t="shared" si="21"/>
        <v>118813860.8</v>
      </c>
      <c r="O55" s="51">
        <f t="shared" si="21"/>
        <v>132368617.40000002</v>
      </c>
      <c r="P55" s="51">
        <f t="shared" si="21"/>
        <v>121186899.40000001</v>
      </c>
      <c r="Q55" s="51">
        <f t="shared" si="21"/>
        <v>129791445.85064998</v>
      </c>
      <c r="R55" s="51">
        <f t="shared" si="21"/>
        <v>115761877.09999999</v>
      </c>
      <c r="S55" s="51">
        <f>S57</f>
        <v>144963761.69999999</v>
      </c>
      <c r="T55" s="51">
        <f>T57</f>
        <v>121298553.7</v>
      </c>
      <c r="U55" s="51">
        <f t="shared" si="21"/>
        <v>128261445.5</v>
      </c>
      <c r="V55" s="51">
        <f t="shared" si="21"/>
        <v>123949275.40000001</v>
      </c>
      <c r="W55" s="51">
        <f t="shared" si="21"/>
        <v>123087316.8</v>
      </c>
      <c r="X55" s="72"/>
      <c r="Z55" s="17"/>
      <c r="AC55" s="15"/>
    </row>
    <row r="56" spans="1:29" s="4" customFormat="1" ht="48.75" customHeight="1" x14ac:dyDescent="0.25">
      <c r="A56" s="55" t="s">
        <v>176</v>
      </c>
      <c r="B56" s="55" t="s">
        <v>177</v>
      </c>
      <c r="C56" s="55" t="s">
        <v>2</v>
      </c>
      <c r="D56" s="56" t="s">
        <v>103</v>
      </c>
      <c r="E56" s="56" t="s">
        <v>37</v>
      </c>
      <c r="F56" s="56" t="s">
        <v>37</v>
      </c>
      <c r="G56" s="57">
        <v>39</v>
      </c>
      <c r="H56" s="57">
        <v>4</v>
      </c>
      <c r="I56" s="56" t="s">
        <v>113</v>
      </c>
      <c r="J56" s="57" t="s">
        <v>37</v>
      </c>
      <c r="K56" s="57" t="s">
        <v>37</v>
      </c>
      <c r="L56" s="58">
        <f>L58+L59+L60+L61</f>
        <v>0</v>
      </c>
      <c r="M56" s="58">
        <f t="shared" ref="M56:W56" si="22">M58+M59+M60+M61</f>
        <v>0</v>
      </c>
      <c r="N56" s="58">
        <f t="shared" si="22"/>
        <v>0</v>
      </c>
      <c r="O56" s="58">
        <f t="shared" si="22"/>
        <v>0</v>
      </c>
      <c r="P56" s="58">
        <f t="shared" si="22"/>
        <v>0</v>
      </c>
      <c r="Q56" s="58">
        <f t="shared" si="22"/>
        <v>0</v>
      </c>
      <c r="R56" s="58">
        <f t="shared" si="22"/>
        <v>0</v>
      </c>
      <c r="S56" s="58">
        <f t="shared" si="22"/>
        <v>0</v>
      </c>
      <c r="T56" s="58">
        <f t="shared" si="22"/>
        <v>0</v>
      </c>
      <c r="U56" s="58">
        <f t="shared" si="22"/>
        <v>0</v>
      </c>
      <c r="V56" s="58">
        <f t="shared" si="22"/>
        <v>0</v>
      </c>
      <c r="W56" s="58">
        <f t="shared" si="22"/>
        <v>0</v>
      </c>
      <c r="X56" s="67"/>
      <c r="Z56" s="18"/>
      <c r="AC56" s="5"/>
    </row>
    <row r="57" spans="1:29" s="4" customFormat="1" ht="39" customHeight="1" x14ac:dyDescent="0.25">
      <c r="A57" s="66" t="s">
        <v>178</v>
      </c>
      <c r="B57" s="66" t="s">
        <v>179</v>
      </c>
      <c r="C57" s="55" t="s">
        <v>24</v>
      </c>
      <c r="D57" s="57" t="s">
        <v>1</v>
      </c>
      <c r="E57" s="57" t="s">
        <v>37</v>
      </c>
      <c r="F57" s="57" t="s">
        <v>37</v>
      </c>
      <c r="G57" s="57">
        <v>39</v>
      </c>
      <c r="H57" s="57">
        <v>4</v>
      </c>
      <c r="I57" s="56" t="s">
        <v>116</v>
      </c>
      <c r="J57" s="57" t="s">
        <v>37</v>
      </c>
      <c r="K57" s="57" t="s">
        <v>37</v>
      </c>
      <c r="L57" s="58">
        <v>113515497.80000003</v>
      </c>
      <c r="M57" s="59">
        <v>115756948.49999999</v>
      </c>
      <c r="N57" s="58">
        <v>118813860.8</v>
      </c>
      <c r="O57" s="58">
        <v>132368617.40000002</v>
      </c>
      <c r="P57" s="58">
        <v>121186899.40000001</v>
      </c>
      <c r="Q57" s="58">
        <v>129791445.85064998</v>
      </c>
      <c r="R57" s="58">
        <v>115761877.09999999</v>
      </c>
      <c r="S57" s="58">
        <v>144963761.69999999</v>
      </c>
      <c r="T57" s="58">
        <v>121298553.7</v>
      </c>
      <c r="U57" s="58">
        <v>128261445.5</v>
      </c>
      <c r="V57" s="58">
        <v>123949275.40000001</v>
      </c>
      <c r="W57" s="58">
        <v>123087316.8</v>
      </c>
      <c r="X57" s="67"/>
      <c r="Z57" s="18"/>
      <c r="AC57" s="5"/>
    </row>
    <row r="58" spans="1:29" s="4" customFormat="1" ht="43.5" customHeight="1" x14ac:dyDescent="0.25">
      <c r="A58" s="55" t="s">
        <v>180</v>
      </c>
      <c r="B58" s="55" t="s">
        <v>181</v>
      </c>
      <c r="C58" s="55" t="s">
        <v>2</v>
      </c>
      <c r="D58" s="56" t="s">
        <v>103</v>
      </c>
      <c r="E58" s="56" t="s">
        <v>37</v>
      </c>
      <c r="F58" s="56" t="s">
        <v>37</v>
      </c>
      <c r="G58" s="57">
        <v>39</v>
      </c>
      <c r="H58" s="57">
        <v>4</v>
      </c>
      <c r="I58" s="56" t="s">
        <v>119</v>
      </c>
      <c r="J58" s="57" t="s">
        <v>37</v>
      </c>
      <c r="K58" s="57" t="s">
        <v>37</v>
      </c>
      <c r="L58" s="58">
        <v>0</v>
      </c>
      <c r="M58" s="59">
        <v>0</v>
      </c>
      <c r="N58" s="58">
        <v>0</v>
      </c>
      <c r="O58" s="58">
        <v>0</v>
      </c>
      <c r="P58" s="58">
        <v>0</v>
      </c>
      <c r="Q58" s="58">
        <v>0</v>
      </c>
      <c r="R58" s="58">
        <v>0</v>
      </c>
      <c r="S58" s="58">
        <v>0</v>
      </c>
      <c r="T58" s="58">
        <v>0</v>
      </c>
      <c r="U58" s="58">
        <v>0</v>
      </c>
      <c r="V58" s="58">
        <v>0</v>
      </c>
      <c r="W58" s="58">
        <v>0</v>
      </c>
      <c r="X58" s="67"/>
      <c r="Z58" s="18"/>
      <c r="AC58" s="5"/>
    </row>
    <row r="59" spans="1:29" s="4" customFormat="1" ht="66.75" customHeight="1" x14ac:dyDescent="0.25">
      <c r="A59" s="55" t="s">
        <v>182</v>
      </c>
      <c r="B59" s="55" t="s">
        <v>183</v>
      </c>
      <c r="C59" s="55" t="s">
        <v>2</v>
      </c>
      <c r="D59" s="56" t="s">
        <v>103</v>
      </c>
      <c r="E59" s="56" t="s">
        <v>37</v>
      </c>
      <c r="F59" s="56" t="s">
        <v>37</v>
      </c>
      <c r="G59" s="57">
        <v>39</v>
      </c>
      <c r="H59" s="57">
        <v>4</v>
      </c>
      <c r="I59" s="56" t="s">
        <v>122</v>
      </c>
      <c r="J59" s="57" t="s">
        <v>37</v>
      </c>
      <c r="K59" s="57" t="s">
        <v>37</v>
      </c>
      <c r="L59" s="58">
        <v>0</v>
      </c>
      <c r="M59" s="59">
        <v>0</v>
      </c>
      <c r="N59" s="58">
        <v>0</v>
      </c>
      <c r="O59" s="58">
        <v>0</v>
      </c>
      <c r="P59" s="58">
        <v>0</v>
      </c>
      <c r="Q59" s="58">
        <v>0</v>
      </c>
      <c r="R59" s="58">
        <v>0</v>
      </c>
      <c r="S59" s="58">
        <v>0</v>
      </c>
      <c r="T59" s="58">
        <v>0</v>
      </c>
      <c r="U59" s="58">
        <v>0</v>
      </c>
      <c r="V59" s="58">
        <v>0</v>
      </c>
      <c r="W59" s="58">
        <v>0</v>
      </c>
      <c r="X59" s="67"/>
      <c r="Z59" s="18"/>
      <c r="AC59" s="5"/>
    </row>
    <row r="60" spans="1:29" s="4" customFormat="1" ht="39" customHeight="1" x14ac:dyDescent="0.25">
      <c r="A60" s="55" t="s">
        <v>184</v>
      </c>
      <c r="B60" s="55" t="s">
        <v>185</v>
      </c>
      <c r="C60" s="55" t="s">
        <v>2</v>
      </c>
      <c r="D60" s="56" t="s">
        <v>103</v>
      </c>
      <c r="E60" s="56" t="s">
        <v>37</v>
      </c>
      <c r="F60" s="56" t="s">
        <v>37</v>
      </c>
      <c r="G60" s="57">
        <v>39</v>
      </c>
      <c r="H60" s="57">
        <v>4</v>
      </c>
      <c r="I60" s="56" t="s">
        <v>125</v>
      </c>
      <c r="J60" s="57" t="s">
        <v>37</v>
      </c>
      <c r="K60" s="57" t="s">
        <v>37</v>
      </c>
      <c r="L60" s="58">
        <v>0</v>
      </c>
      <c r="M60" s="59">
        <v>0</v>
      </c>
      <c r="N60" s="58">
        <v>0</v>
      </c>
      <c r="O60" s="58">
        <v>0</v>
      </c>
      <c r="P60" s="58">
        <v>0</v>
      </c>
      <c r="Q60" s="58">
        <v>0</v>
      </c>
      <c r="R60" s="58">
        <v>0</v>
      </c>
      <c r="S60" s="58">
        <v>0</v>
      </c>
      <c r="T60" s="58">
        <v>0</v>
      </c>
      <c r="U60" s="58">
        <v>0</v>
      </c>
      <c r="V60" s="58">
        <v>0</v>
      </c>
      <c r="W60" s="58">
        <v>0</v>
      </c>
      <c r="X60" s="67"/>
      <c r="Z60" s="18"/>
      <c r="AC60" s="5"/>
    </row>
    <row r="61" spans="1:29" s="4" customFormat="1" ht="82.5" customHeight="1" x14ac:dyDescent="0.25">
      <c r="A61" s="55" t="s">
        <v>186</v>
      </c>
      <c r="B61" s="55" t="s">
        <v>187</v>
      </c>
      <c r="C61" s="55" t="s">
        <v>2</v>
      </c>
      <c r="D61" s="56" t="s">
        <v>103</v>
      </c>
      <c r="E61" s="56" t="s">
        <v>37</v>
      </c>
      <c r="F61" s="56" t="s">
        <v>37</v>
      </c>
      <c r="G61" s="57">
        <v>39</v>
      </c>
      <c r="H61" s="57">
        <v>4</v>
      </c>
      <c r="I61" s="56" t="s">
        <v>128</v>
      </c>
      <c r="J61" s="57" t="s">
        <v>37</v>
      </c>
      <c r="K61" s="57" t="s">
        <v>37</v>
      </c>
      <c r="L61" s="58">
        <v>0</v>
      </c>
      <c r="M61" s="59">
        <v>0</v>
      </c>
      <c r="N61" s="58">
        <v>0</v>
      </c>
      <c r="O61" s="58">
        <v>0</v>
      </c>
      <c r="P61" s="58">
        <v>0</v>
      </c>
      <c r="Q61" s="58">
        <v>0</v>
      </c>
      <c r="R61" s="58">
        <v>0</v>
      </c>
      <c r="S61" s="58">
        <v>0</v>
      </c>
      <c r="T61" s="58">
        <v>0</v>
      </c>
      <c r="U61" s="58">
        <v>0</v>
      </c>
      <c r="V61" s="58">
        <v>0</v>
      </c>
      <c r="W61" s="58">
        <v>0</v>
      </c>
      <c r="X61" s="67">
        <v>4884038111</v>
      </c>
      <c r="Z61" s="18"/>
      <c r="AC61" s="5"/>
    </row>
    <row r="62" spans="1:29" s="13" customFormat="1" ht="61.5" customHeight="1" x14ac:dyDescent="0.25">
      <c r="A62" s="40" t="s">
        <v>188</v>
      </c>
      <c r="B62" s="40" t="s">
        <v>189</v>
      </c>
      <c r="C62" s="40" t="s">
        <v>110</v>
      </c>
      <c r="D62" s="31" t="s">
        <v>103</v>
      </c>
      <c r="E62" s="31" t="s">
        <v>37</v>
      </c>
      <c r="F62" s="31" t="s">
        <v>37</v>
      </c>
      <c r="G62" s="30">
        <v>39</v>
      </c>
      <c r="H62" s="30">
        <v>5</v>
      </c>
      <c r="I62" s="31" t="s">
        <v>102</v>
      </c>
      <c r="J62" s="30" t="s">
        <v>37</v>
      </c>
      <c r="K62" s="30" t="s">
        <v>37</v>
      </c>
      <c r="L62" s="41">
        <f t="shared" ref="L62:R62" si="23">SUM(L63:L74)</f>
        <v>447722007.30000001</v>
      </c>
      <c r="M62" s="42">
        <f t="shared" si="23"/>
        <v>366135301.89999998</v>
      </c>
      <c r="N62" s="41">
        <f t="shared" si="23"/>
        <v>475679075.19999999</v>
      </c>
      <c r="O62" s="41">
        <f t="shared" si="23"/>
        <v>417921241.20000005</v>
      </c>
      <c r="P62" s="41">
        <f>SUM(P63:P74)</f>
        <v>458028232.39999998</v>
      </c>
      <c r="Q62" s="41">
        <f>SUM(Q63:Q74)</f>
        <v>520768201.18336999</v>
      </c>
      <c r="R62" s="41">
        <f t="shared" si="23"/>
        <v>656914364.69999993</v>
      </c>
      <c r="S62" s="41">
        <f>SUM(S63:S74)</f>
        <v>626135709.19999993</v>
      </c>
      <c r="T62" s="41">
        <f>SUM(T63:T74)</f>
        <v>745017123.99999988</v>
      </c>
      <c r="U62" s="41">
        <f>U64+U66+U67+U69+U71</f>
        <v>834228158.29999983</v>
      </c>
      <c r="V62" s="41">
        <f>V64+V66+V67+V69+V71</f>
        <v>831705477.5999999</v>
      </c>
      <c r="W62" s="41">
        <f>W64+W66+W67+W69+W71</f>
        <v>882465678.79999995</v>
      </c>
      <c r="X62" s="140">
        <f>W62+V62+U62+T62+R62+P62+N62+L62</f>
        <v>5331760118.2999992</v>
      </c>
      <c r="Y62" s="22"/>
      <c r="Z62" s="17"/>
      <c r="AC62" s="15"/>
    </row>
    <row r="63" spans="1:29" s="4" customFormat="1" ht="47.25" x14ac:dyDescent="0.25">
      <c r="A63" s="55" t="s">
        <v>190</v>
      </c>
      <c r="B63" s="55" t="s">
        <v>191</v>
      </c>
      <c r="C63" s="55" t="s">
        <v>2</v>
      </c>
      <c r="D63" s="56" t="s">
        <v>103</v>
      </c>
      <c r="E63" s="56" t="s">
        <v>37</v>
      </c>
      <c r="F63" s="56" t="s">
        <v>37</v>
      </c>
      <c r="G63" s="57">
        <v>39</v>
      </c>
      <c r="H63" s="57">
        <v>5</v>
      </c>
      <c r="I63" s="56" t="s">
        <v>113</v>
      </c>
      <c r="J63" s="57" t="s">
        <v>37</v>
      </c>
      <c r="K63" s="57" t="s">
        <v>37</v>
      </c>
      <c r="L63" s="58">
        <v>0</v>
      </c>
      <c r="M63" s="59">
        <v>0</v>
      </c>
      <c r="N63" s="59">
        <v>0</v>
      </c>
      <c r="O63" s="58">
        <v>0</v>
      </c>
      <c r="P63" s="59">
        <v>0</v>
      </c>
      <c r="Q63" s="58">
        <v>0</v>
      </c>
      <c r="R63" s="59">
        <v>0</v>
      </c>
      <c r="S63" s="59">
        <v>0</v>
      </c>
      <c r="T63" s="59">
        <v>0</v>
      </c>
      <c r="U63" s="58">
        <v>0</v>
      </c>
      <c r="V63" s="59">
        <v>0</v>
      </c>
      <c r="W63" s="58">
        <v>0</v>
      </c>
      <c r="X63" s="67"/>
      <c r="Z63" s="18"/>
      <c r="AC63" s="5"/>
    </row>
    <row r="64" spans="1:29" s="4" customFormat="1" ht="31.5" x14ac:dyDescent="0.25">
      <c r="A64" s="55" t="s">
        <v>192</v>
      </c>
      <c r="B64" s="55" t="s">
        <v>193</v>
      </c>
      <c r="C64" s="55" t="s">
        <v>2</v>
      </c>
      <c r="D64" s="56" t="s">
        <v>103</v>
      </c>
      <c r="E64" s="56" t="s">
        <v>37</v>
      </c>
      <c r="F64" s="56" t="s">
        <v>37</v>
      </c>
      <c r="G64" s="57">
        <v>39</v>
      </c>
      <c r="H64" s="57">
        <v>5</v>
      </c>
      <c r="I64" s="56" t="s">
        <v>116</v>
      </c>
      <c r="J64" s="57" t="s">
        <v>37</v>
      </c>
      <c r="K64" s="57" t="s">
        <v>37</v>
      </c>
      <c r="L64" s="58">
        <v>425343308.10000002</v>
      </c>
      <c r="M64" s="59">
        <v>360301016.39999998</v>
      </c>
      <c r="N64" s="59">
        <v>452530275.39999998</v>
      </c>
      <c r="O64" s="59">
        <v>415611496.10000002</v>
      </c>
      <c r="P64" s="59">
        <v>449303663.19999999</v>
      </c>
      <c r="Q64" s="59">
        <v>518706066.79233998</v>
      </c>
      <c r="R64" s="59">
        <v>645836909.89999998</v>
      </c>
      <c r="S64" s="59">
        <v>621264174.79999995</v>
      </c>
      <c r="T64" s="59">
        <v>728670383.39999998</v>
      </c>
      <c r="U64" s="59">
        <v>824310926.79999995</v>
      </c>
      <c r="V64" s="59">
        <v>819110615.60000002</v>
      </c>
      <c r="W64" s="59">
        <v>869802939</v>
      </c>
      <c r="X64" s="67"/>
      <c r="Z64" s="18"/>
      <c r="AC64" s="5"/>
    </row>
    <row r="65" spans="1:29" s="4" customFormat="1" ht="31.5" x14ac:dyDescent="0.25">
      <c r="A65" s="61" t="s">
        <v>194</v>
      </c>
      <c r="B65" s="61" t="s">
        <v>195</v>
      </c>
      <c r="C65" s="55" t="s">
        <v>2</v>
      </c>
      <c r="D65" s="56" t="s">
        <v>103</v>
      </c>
      <c r="E65" s="56" t="s">
        <v>37</v>
      </c>
      <c r="F65" s="56" t="s">
        <v>37</v>
      </c>
      <c r="G65" s="57">
        <v>39</v>
      </c>
      <c r="H65" s="57">
        <v>5</v>
      </c>
      <c r="I65" s="56" t="s">
        <v>119</v>
      </c>
      <c r="J65" s="57" t="s">
        <v>37</v>
      </c>
      <c r="K65" s="57" t="s">
        <v>37</v>
      </c>
      <c r="L65" s="58">
        <v>0</v>
      </c>
      <c r="M65" s="59">
        <v>0</v>
      </c>
      <c r="N65" s="59">
        <v>0</v>
      </c>
      <c r="O65" s="58">
        <v>0</v>
      </c>
      <c r="P65" s="59">
        <v>0</v>
      </c>
      <c r="Q65" s="58">
        <v>0</v>
      </c>
      <c r="R65" s="59">
        <v>0</v>
      </c>
      <c r="S65" s="59">
        <v>0</v>
      </c>
      <c r="T65" s="59">
        <v>0</v>
      </c>
      <c r="U65" s="58">
        <v>0</v>
      </c>
      <c r="V65" s="59">
        <v>0</v>
      </c>
      <c r="W65" s="58">
        <v>0</v>
      </c>
      <c r="X65" s="67"/>
      <c r="Z65" s="18"/>
      <c r="AC65" s="5"/>
    </row>
    <row r="66" spans="1:29" s="4" customFormat="1" ht="78.75" x14ac:dyDescent="0.25">
      <c r="A66" s="61" t="s">
        <v>196</v>
      </c>
      <c r="B66" s="61" t="s">
        <v>197</v>
      </c>
      <c r="C66" s="61" t="s">
        <v>2</v>
      </c>
      <c r="D66" s="56" t="s">
        <v>103</v>
      </c>
      <c r="E66" s="56" t="s">
        <v>37</v>
      </c>
      <c r="F66" s="56" t="s">
        <v>37</v>
      </c>
      <c r="G66" s="57">
        <v>39</v>
      </c>
      <c r="H66" s="57">
        <v>5</v>
      </c>
      <c r="I66" s="56" t="s">
        <v>122</v>
      </c>
      <c r="J66" s="57" t="s">
        <v>37</v>
      </c>
      <c r="K66" s="57" t="s">
        <v>37</v>
      </c>
      <c r="L66" s="58">
        <v>14435080</v>
      </c>
      <c r="M66" s="59">
        <v>0</v>
      </c>
      <c r="N66" s="59">
        <v>15272078.800000001</v>
      </c>
      <c r="O66" s="59">
        <v>0</v>
      </c>
      <c r="P66" s="59">
        <v>5012192.8</v>
      </c>
      <c r="Q66" s="59">
        <v>0</v>
      </c>
      <c r="R66" s="59">
        <v>5994068.2999999998</v>
      </c>
      <c r="S66" s="59">
        <v>0</v>
      </c>
      <c r="T66" s="59">
        <v>11169897.300000001</v>
      </c>
      <c r="U66" s="59">
        <v>5011623.3</v>
      </c>
      <c r="V66" s="59">
        <v>7632237</v>
      </c>
      <c r="W66" s="59">
        <v>7632237</v>
      </c>
      <c r="X66" s="67"/>
      <c r="Z66" s="18"/>
      <c r="AC66" s="5"/>
    </row>
    <row r="67" spans="1:29" s="4" customFormat="1" ht="31.5" x14ac:dyDescent="0.25">
      <c r="A67" s="55" t="s">
        <v>198</v>
      </c>
      <c r="B67" s="55" t="s">
        <v>199</v>
      </c>
      <c r="C67" s="61" t="s">
        <v>2</v>
      </c>
      <c r="D67" s="56" t="s">
        <v>103</v>
      </c>
      <c r="E67" s="56" t="s">
        <v>37</v>
      </c>
      <c r="F67" s="56" t="s">
        <v>37</v>
      </c>
      <c r="G67" s="57">
        <v>39</v>
      </c>
      <c r="H67" s="57">
        <v>5</v>
      </c>
      <c r="I67" s="56" t="s">
        <v>125</v>
      </c>
      <c r="J67" s="57" t="s">
        <v>37</v>
      </c>
      <c r="K67" s="57" t="s">
        <v>37</v>
      </c>
      <c r="L67" s="58">
        <v>36884.199999999997</v>
      </c>
      <c r="M67" s="59">
        <v>37938.6</v>
      </c>
      <c r="N67" s="59">
        <v>41823.5</v>
      </c>
      <c r="O67" s="59">
        <v>22497.3</v>
      </c>
      <c r="P67" s="59">
        <v>51928</v>
      </c>
      <c r="Q67" s="59">
        <v>8351.8161999999993</v>
      </c>
      <c r="R67" s="59">
        <v>71111.199999999997</v>
      </c>
      <c r="S67" s="59">
        <v>147318.39999999999</v>
      </c>
      <c r="T67" s="59">
        <v>76655.199999999997</v>
      </c>
      <c r="U67" s="59">
        <v>73724.3</v>
      </c>
      <c r="V67" s="59">
        <v>79257.8</v>
      </c>
      <c r="W67" s="59">
        <v>82165.8</v>
      </c>
      <c r="X67" s="67"/>
      <c r="Z67" s="18"/>
      <c r="AC67" s="5"/>
    </row>
    <row r="68" spans="1:29" s="4" customFormat="1" ht="31.5" x14ac:dyDescent="0.25">
      <c r="A68" s="55" t="s">
        <v>200</v>
      </c>
      <c r="B68" s="55" t="s">
        <v>201</v>
      </c>
      <c r="C68" s="61" t="s">
        <v>2</v>
      </c>
      <c r="D68" s="56" t="s">
        <v>103</v>
      </c>
      <c r="E68" s="56" t="s">
        <v>37</v>
      </c>
      <c r="F68" s="56" t="s">
        <v>37</v>
      </c>
      <c r="G68" s="57">
        <v>39</v>
      </c>
      <c r="H68" s="57">
        <v>5</v>
      </c>
      <c r="I68" s="56" t="s">
        <v>128</v>
      </c>
      <c r="J68" s="57" t="s">
        <v>37</v>
      </c>
      <c r="K68" s="57" t="s">
        <v>37</v>
      </c>
      <c r="L68" s="58">
        <v>0</v>
      </c>
      <c r="M68" s="59">
        <v>0</v>
      </c>
      <c r="N68" s="59">
        <v>0</v>
      </c>
      <c r="O68" s="58">
        <v>0</v>
      </c>
      <c r="P68" s="59">
        <v>0</v>
      </c>
      <c r="Q68" s="58">
        <v>0</v>
      </c>
      <c r="R68" s="59">
        <v>0</v>
      </c>
      <c r="S68" s="59">
        <v>0</v>
      </c>
      <c r="T68" s="59">
        <v>0</v>
      </c>
      <c r="U68" s="58">
        <v>0</v>
      </c>
      <c r="V68" s="59">
        <v>0</v>
      </c>
      <c r="W68" s="58">
        <v>0</v>
      </c>
      <c r="X68" s="67"/>
      <c r="Z68" s="18"/>
      <c r="AC68" s="5"/>
    </row>
    <row r="69" spans="1:29" s="4" customFormat="1" ht="49.5" customHeight="1" x14ac:dyDescent="0.25">
      <c r="A69" s="55" t="s">
        <v>202</v>
      </c>
      <c r="B69" s="55" t="s">
        <v>203</v>
      </c>
      <c r="C69" s="61" t="s">
        <v>2</v>
      </c>
      <c r="D69" s="56" t="s">
        <v>103</v>
      </c>
      <c r="E69" s="56" t="s">
        <v>37</v>
      </c>
      <c r="F69" s="56" t="s">
        <v>37</v>
      </c>
      <c r="G69" s="57">
        <v>39</v>
      </c>
      <c r="H69" s="57">
        <v>5</v>
      </c>
      <c r="I69" s="56" t="s">
        <v>146</v>
      </c>
      <c r="J69" s="57" t="s">
        <v>37</v>
      </c>
      <c r="K69" s="57" t="s">
        <v>37</v>
      </c>
      <c r="L69" s="59">
        <v>2763235</v>
      </c>
      <c r="M69" s="59">
        <v>1684586.4000000001</v>
      </c>
      <c r="N69" s="59">
        <v>2662347.5</v>
      </c>
      <c r="O69" s="59">
        <v>1260608.7000000002</v>
      </c>
      <c r="P69" s="59">
        <v>1509570</v>
      </c>
      <c r="Q69" s="59">
        <v>1004507.70407</v>
      </c>
      <c r="R69" s="59">
        <v>1643877</v>
      </c>
      <c r="S69" s="59">
        <v>2218945.7999999998</v>
      </c>
      <c r="T69" s="59">
        <v>1722011.8</v>
      </c>
      <c r="U69" s="59">
        <v>1794666.4</v>
      </c>
      <c r="V69" s="59">
        <v>1807487.4</v>
      </c>
      <c r="W69" s="59">
        <v>1823516.3</v>
      </c>
      <c r="X69" s="67"/>
      <c r="Z69" s="18"/>
      <c r="AC69" s="5"/>
    </row>
    <row r="70" spans="1:29" s="4" customFormat="1" ht="63" x14ac:dyDescent="0.25">
      <c r="A70" s="55" t="s">
        <v>204</v>
      </c>
      <c r="B70" s="55" t="s">
        <v>205</v>
      </c>
      <c r="C70" s="61" t="s">
        <v>2</v>
      </c>
      <c r="D70" s="56" t="s">
        <v>103</v>
      </c>
      <c r="E70" s="56" t="s">
        <v>37</v>
      </c>
      <c r="F70" s="56" t="s">
        <v>37</v>
      </c>
      <c r="G70" s="57">
        <v>39</v>
      </c>
      <c r="H70" s="57">
        <v>5</v>
      </c>
      <c r="I70" s="56" t="s">
        <v>206</v>
      </c>
      <c r="J70" s="57" t="s">
        <v>37</v>
      </c>
      <c r="K70" s="57" t="s">
        <v>37</v>
      </c>
      <c r="L70" s="59">
        <v>0</v>
      </c>
      <c r="M70" s="59">
        <v>0</v>
      </c>
      <c r="N70" s="59">
        <v>0</v>
      </c>
      <c r="O70" s="58">
        <v>0</v>
      </c>
      <c r="P70" s="59">
        <v>0</v>
      </c>
      <c r="Q70" s="58">
        <v>0</v>
      </c>
      <c r="R70" s="59">
        <v>0</v>
      </c>
      <c r="S70" s="59">
        <v>0</v>
      </c>
      <c r="T70" s="59">
        <v>0</v>
      </c>
      <c r="U70" s="58">
        <v>0</v>
      </c>
      <c r="V70" s="59">
        <v>0</v>
      </c>
      <c r="W70" s="58">
        <v>0</v>
      </c>
      <c r="X70" s="67"/>
      <c r="Z70" s="18"/>
      <c r="AC70" s="5"/>
    </row>
    <row r="71" spans="1:29" s="4" customFormat="1" ht="63" x14ac:dyDescent="0.25">
      <c r="A71" s="55" t="s">
        <v>207</v>
      </c>
      <c r="B71" s="55" t="s">
        <v>208</v>
      </c>
      <c r="C71" s="61" t="s">
        <v>2</v>
      </c>
      <c r="D71" s="56" t="s">
        <v>103</v>
      </c>
      <c r="E71" s="56" t="s">
        <v>37</v>
      </c>
      <c r="F71" s="56" t="s">
        <v>37</v>
      </c>
      <c r="G71" s="57">
        <v>39</v>
      </c>
      <c r="H71" s="57">
        <v>5</v>
      </c>
      <c r="I71" s="56" t="s">
        <v>209</v>
      </c>
      <c r="J71" s="57" t="s">
        <v>37</v>
      </c>
      <c r="K71" s="57" t="s">
        <v>37</v>
      </c>
      <c r="L71" s="59">
        <v>1976400</v>
      </c>
      <c r="M71" s="59">
        <v>1129173.3999999999</v>
      </c>
      <c r="N71" s="59">
        <v>1907700</v>
      </c>
      <c r="O71" s="59">
        <v>1026639.1</v>
      </c>
      <c r="P71" s="59">
        <v>2150878.4</v>
      </c>
      <c r="Q71" s="59">
        <v>1049274.8707600001</v>
      </c>
      <c r="R71" s="59">
        <v>3368398.3</v>
      </c>
      <c r="S71" s="59">
        <v>2505270.2000000002</v>
      </c>
      <c r="T71" s="59">
        <v>3378176.3</v>
      </c>
      <c r="U71" s="59">
        <v>3037217.5</v>
      </c>
      <c r="V71" s="59">
        <v>3075879.8</v>
      </c>
      <c r="W71" s="59">
        <v>3124820.7</v>
      </c>
      <c r="X71" s="67"/>
      <c r="Z71" s="18"/>
      <c r="AC71" s="5"/>
    </row>
    <row r="72" spans="1:29" s="4" customFormat="1" ht="57" customHeight="1" x14ac:dyDescent="0.25">
      <c r="A72" s="55" t="s">
        <v>210</v>
      </c>
      <c r="B72" s="55" t="s">
        <v>35</v>
      </c>
      <c r="C72" s="61" t="s">
        <v>2</v>
      </c>
      <c r="D72" s="56" t="s">
        <v>103</v>
      </c>
      <c r="E72" s="56" t="s">
        <v>37</v>
      </c>
      <c r="F72" s="56" t="s">
        <v>37</v>
      </c>
      <c r="G72" s="57">
        <v>39</v>
      </c>
      <c r="H72" s="57">
        <v>5</v>
      </c>
      <c r="I72" s="56" t="s">
        <v>20</v>
      </c>
      <c r="J72" s="57" t="s">
        <v>37</v>
      </c>
      <c r="K72" s="57" t="s">
        <v>37</v>
      </c>
      <c r="L72" s="58">
        <v>3167100</v>
      </c>
      <c r="M72" s="59">
        <v>2982587.1</v>
      </c>
      <c r="N72" s="59">
        <v>3264850</v>
      </c>
      <c r="O72" s="59">
        <v>0</v>
      </c>
      <c r="P72" s="59">
        <v>0</v>
      </c>
      <c r="Q72" s="59">
        <v>0</v>
      </c>
      <c r="R72" s="59">
        <v>0</v>
      </c>
      <c r="S72" s="59">
        <v>0</v>
      </c>
      <c r="T72" s="59">
        <v>0</v>
      </c>
      <c r="U72" s="59">
        <v>0</v>
      </c>
      <c r="V72" s="59">
        <v>0</v>
      </c>
      <c r="W72" s="59">
        <v>0</v>
      </c>
      <c r="X72" s="67"/>
      <c r="Z72" s="18"/>
      <c r="AC72" s="5"/>
    </row>
    <row r="73" spans="1:29" s="4" customFormat="1" ht="45.75" customHeight="1" x14ac:dyDescent="0.25">
      <c r="A73" s="55" t="s">
        <v>211</v>
      </c>
      <c r="B73" s="55" t="s">
        <v>212</v>
      </c>
      <c r="C73" s="61" t="s">
        <v>2</v>
      </c>
      <c r="D73" s="56" t="s">
        <v>103</v>
      </c>
      <c r="E73" s="56" t="s">
        <v>37</v>
      </c>
      <c r="F73" s="56" t="s">
        <v>37</v>
      </c>
      <c r="G73" s="57">
        <v>39</v>
      </c>
      <c r="H73" s="57">
        <v>5</v>
      </c>
      <c r="I73" s="56" t="s">
        <v>21</v>
      </c>
      <c r="J73" s="57" t="s">
        <v>37</v>
      </c>
      <c r="K73" s="57" t="s">
        <v>37</v>
      </c>
      <c r="L73" s="58">
        <v>0</v>
      </c>
      <c r="M73" s="59">
        <v>0</v>
      </c>
      <c r="N73" s="58">
        <v>0</v>
      </c>
      <c r="O73" s="58">
        <v>0</v>
      </c>
      <c r="P73" s="58">
        <v>0</v>
      </c>
      <c r="Q73" s="58">
        <v>0</v>
      </c>
      <c r="R73" s="58">
        <v>0</v>
      </c>
      <c r="S73" s="58">
        <v>0</v>
      </c>
      <c r="T73" s="58">
        <v>0</v>
      </c>
      <c r="U73" s="58">
        <v>0</v>
      </c>
      <c r="V73" s="58">
        <v>0</v>
      </c>
      <c r="W73" s="58">
        <v>0</v>
      </c>
      <c r="X73" s="67"/>
      <c r="Z73" s="18"/>
      <c r="AC73" s="5"/>
    </row>
    <row r="74" spans="1:29" s="4" customFormat="1" ht="59.25" customHeight="1" x14ac:dyDescent="0.25">
      <c r="A74" s="55" t="s">
        <v>213</v>
      </c>
      <c r="B74" s="55" t="s">
        <v>214</v>
      </c>
      <c r="C74" s="61" t="s">
        <v>2</v>
      </c>
      <c r="D74" s="56" t="s">
        <v>103</v>
      </c>
      <c r="E74" s="56" t="s">
        <v>37</v>
      </c>
      <c r="F74" s="56" t="s">
        <v>37</v>
      </c>
      <c r="G74" s="57">
        <v>39</v>
      </c>
      <c r="H74" s="57">
        <v>5</v>
      </c>
      <c r="I74" s="56" t="s">
        <v>41</v>
      </c>
      <c r="J74" s="57" t="s">
        <v>37</v>
      </c>
      <c r="K74" s="57" t="s">
        <v>37</v>
      </c>
      <c r="L74" s="58">
        <v>0</v>
      </c>
      <c r="M74" s="59">
        <v>0</v>
      </c>
      <c r="N74" s="58">
        <v>0</v>
      </c>
      <c r="O74" s="58">
        <v>0</v>
      </c>
      <c r="P74" s="58">
        <v>0</v>
      </c>
      <c r="Q74" s="58">
        <v>0</v>
      </c>
      <c r="R74" s="58">
        <v>0</v>
      </c>
      <c r="S74" s="58">
        <v>0</v>
      </c>
      <c r="T74" s="58">
        <v>0</v>
      </c>
      <c r="U74" s="58">
        <v>0</v>
      </c>
      <c r="V74" s="58">
        <v>0</v>
      </c>
      <c r="W74" s="58">
        <v>0</v>
      </c>
      <c r="X74" s="67"/>
      <c r="Z74" s="18"/>
      <c r="AC74" s="5"/>
    </row>
    <row r="75" spans="1:29" s="13" customFormat="1" ht="63.75" customHeight="1" x14ac:dyDescent="0.25">
      <c r="A75" s="40" t="s">
        <v>215</v>
      </c>
      <c r="B75" s="40" t="s">
        <v>216</v>
      </c>
      <c r="C75" s="40" t="s">
        <v>110</v>
      </c>
      <c r="D75" s="43" t="s">
        <v>103</v>
      </c>
      <c r="E75" s="43" t="s">
        <v>37</v>
      </c>
      <c r="F75" s="43" t="s">
        <v>37</v>
      </c>
      <c r="G75" s="30">
        <v>39</v>
      </c>
      <c r="H75" s="30" t="s">
        <v>217</v>
      </c>
      <c r="I75" s="31" t="s">
        <v>102</v>
      </c>
      <c r="J75" s="30" t="s">
        <v>37</v>
      </c>
      <c r="K75" s="30" t="s">
        <v>37</v>
      </c>
      <c r="L75" s="44">
        <f t="shared" ref="L75:W75" si="24">SUM(L76:L85)</f>
        <v>0</v>
      </c>
      <c r="M75" s="45">
        <f t="shared" si="24"/>
        <v>0</v>
      </c>
      <c r="N75" s="44">
        <f t="shared" si="24"/>
        <v>0</v>
      </c>
      <c r="O75" s="44">
        <f t="shared" si="24"/>
        <v>0</v>
      </c>
      <c r="P75" s="44">
        <f t="shared" si="24"/>
        <v>1199612.5</v>
      </c>
      <c r="Q75" s="44">
        <f t="shared" si="24"/>
        <v>211593.58536</v>
      </c>
      <c r="R75" s="44">
        <f t="shared" si="24"/>
        <v>238800</v>
      </c>
      <c r="S75" s="44">
        <f t="shared" si="24"/>
        <v>175843.20000000001</v>
      </c>
      <c r="T75" s="44">
        <f t="shared" si="24"/>
        <v>176100.4</v>
      </c>
      <c r="U75" s="44">
        <f t="shared" si="24"/>
        <v>172544.3</v>
      </c>
      <c r="V75" s="44">
        <f t="shared" si="24"/>
        <v>176042.5</v>
      </c>
      <c r="W75" s="44">
        <f t="shared" si="24"/>
        <v>176042.5</v>
      </c>
      <c r="X75" s="140">
        <f>W75+V75+U75+T75+R75+P75+N75+L75</f>
        <v>2139142.2000000002</v>
      </c>
      <c r="Y75" s="44">
        <v>176042.5</v>
      </c>
      <c r="Z75" s="17"/>
      <c r="AC75" s="15"/>
    </row>
    <row r="76" spans="1:29" s="4" customFormat="1" ht="39.75" customHeight="1" x14ac:dyDescent="0.25">
      <c r="A76" s="55" t="s">
        <v>218</v>
      </c>
      <c r="B76" s="55" t="s">
        <v>219</v>
      </c>
      <c r="C76" s="55" t="s">
        <v>2</v>
      </c>
      <c r="D76" s="56" t="s">
        <v>103</v>
      </c>
      <c r="E76" s="56" t="s">
        <v>37</v>
      </c>
      <c r="F76" s="56" t="s">
        <v>37</v>
      </c>
      <c r="G76" s="57">
        <v>39</v>
      </c>
      <c r="H76" s="57" t="s">
        <v>217</v>
      </c>
      <c r="I76" s="56" t="s">
        <v>113</v>
      </c>
      <c r="J76" s="57" t="s">
        <v>37</v>
      </c>
      <c r="K76" s="57" t="s">
        <v>37</v>
      </c>
      <c r="L76" s="62">
        <v>0</v>
      </c>
      <c r="M76" s="63">
        <v>0</v>
      </c>
      <c r="N76" s="62">
        <v>0</v>
      </c>
      <c r="O76" s="62">
        <v>0</v>
      </c>
      <c r="P76" s="62">
        <v>0</v>
      </c>
      <c r="Q76" s="62">
        <v>0</v>
      </c>
      <c r="R76" s="62">
        <v>0</v>
      </c>
      <c r="S76" s="62">
        <v>0</v>
      </c>
      <c r="T76" s="62">
        <v>0</v>
      </c>
      <c r="U76" s="62">
        <v>0</v>
      </c>
      <c r="V76" s="62">
        <v>0</v>
      </c>
      <c r="W76" s="62">
        <v>0</v>
      </c>
      <c r="X76" s="67"/>
      <c r="Y76" s="11" t="s">
        <v>540</v>
      </c>
      <c r="Z76" s="18"/>
      <c r="AC76" s="5"/>
    </row>
    <row r="77" spans="1:29" s="4" customFormat="1" ht="31.5" x14ac:dyDescent="0.25">
      <c r="A77" s="55" t="s">
        <v>220</v>
      </c>
      <c r="B77" s="55" t="s">
        <v>221</v>
      </c>
      <c r="C77" s="55" t="s">
        <v>2</v>
      </c>
      <c r="D77" s="56" t="s">
        <v>103</v>
      </c>
      <c r="E77" s="56" t="s">
        <v>37</v>
      </c>
      <c r="F77" s="56" t="s">
        <v>37</v>
      </c>
      <c r="G77" s="57">
        <v>39</v>
      </c>
      <c r="H77" s="57" t="s">
        <v>217</v>
      </c>
      <c r="I77" s="56" t="s">
        <v>116</v>
      </c>
      <c r="J77" s="57" t="s">
        <v>37</v>
      </c>
      <c r="K77" s="57" t="s">
        <v>37</v>
      </c>
      <c r="L77" s="62">
        <v>0</v>
      </c>
      <c r="M77" s="63">
        <v>0</v>
      </c>
      <c r="N77" s="62">
        <v>0</v>
      </c>
      <c r="O77" s="62">
        <v>0</v>
      </c>
      <c r="P77" s="62">
        <v>0</v>
      </c>
      <c r="Q77" s="62">
        <v>0</v>
      </c>
      <c r="R77" s="62">
        <v>0</v>
      </c>
      <c r="S77" s="62">
        <v>0</v>
      </c>
      <c r="T77" s="62">
        <v>0</v>
      </c>
      <c r="U77" s="62">
        <v>0</v>
      </c>
      <c r="V77" s="62">
        <v>0</v>
      </c>
      <c r="W77" s="62">
        <v>0</v>
      </c>
      <c r="X77" s="67"/>
      <c r="Z77" s="18"/>
      <c r="AC77" s="5"/>
    </row>
    <row r="78" spans="1:29" s="4" customFormat="1" ht="31.5" x14ac:dyDescent="0.25">
      <c r="A78" s="55" t="s">
        <v>222</v>
      </c>
      <c r="B78" s="55" t="s">
        <v>223</v>
      </c>
      <c r="C78" s="55" t="s">
        <v>2</v>
      </c>
      <c r="D78" s="56" t="s">
        <v>103</v>
      </c>
      <c r="E78" s="56" t="s">
        <v>37</v>
      </c>
      <c r="F78" s="56" t="s">
        <v>37</v>
      </c>
      <c r="G78" s="57">
        <v>39</v>
      </c>
      <c r="H78" s="57" t="s">
        <v>217</v>
      </c>
      <c r="I78" s="56" t="s">
        <v>119</v>
      </c>
      <c r="J78" s="57" t="s">
        <v>37</v>
      </c>
      <c r="K78" s="57" t="s">
        <v>37</v>
      </c>
      <c r="L78" s="62">
        <v>0</v>
      </c>
      <c r="M78" s="63">
        <v>0</v>
      </c>
      <c r="N78" s="62">
        <v>0</v>
      </c>
      <c r="O78" s="62">
        <v>0</v>
      </c>
      <c r="P78" s="62">
        <v>0</v>
      </c>
      <c r="Q78" s="62">
        <v>0</v>
      </c>
      <c r="R78" s="62">
        <v>0</v>
      </c>
      <c r="S78" s="62">
        <v>0</v>
      </c>
      <c r="T78" s="62">
        <v>0</v>
      </c>
      <c r="U78" s="62">
        <v>0</v>
      </c>
      <c r="V78" s="62">
        <v>0</v>
      </c>
      <c r="W78" s="62">
        <v>0</v>
      </c>
      <c r="X78" s="67"/>
      <c r="Z78" s="18"/>
      <c r="AC78" s="5"/>
    </row>
    <row r="79" spans="1:29" s="4" customFormat="1" ht="47.25" x14ac:dyDescent="0.25">
      <c r="A79" s="55" t="s">
        <v>224</v>
      </c>
      <c r="B79" s="55" t="s">
        <v>225</v>
      </c>
      <c r="C79" s="55" t="s">
        <v>2</v>
      </c>
      <c r="D79" s="56" t="s">
        <v>103</v>
      </c>
      <c r="E79" s="56" t="s">
        <v>37</v>
      </c>
      <c r="F79" s="56" t="s">
        <v>37</v>
      </c>
      <c r="G79" s="57">
        <v>39</v>
      </c>
      <c r="H79" s="57" t="s">
        <v>217</v>
      </c>
      <c r="I79" s="56" t="s">
        <v>122</v>
      </c>
      <c r="J79" s="57" t="s">
        <v>37</v>
      </c>
      <c r="K79" s="57" t="s">
        <v>37</v>
      </c>
      <c r="L79" s="62">
        <v>0</v>
      </c>
      <c r="M79" s="63">
        <v>0</v>
      </c>
      <c r="N79" s="62">
        <v>0</v>
      </c>
      <c r="O79" s="62">
        <v>0</v>
      </c>
      <c r="P79" s="62">
        <v>0</v>
      </c>
      <c r="Q79" s="62">
        <v>0</v>
      </c>
      <c r="R79" s="62">
        <v>0</v>
      </c>
      <c r="S79" s="62">
        <v>0</v>
      </c>
      <c r="T79" s="62">
        <v>0</v>
      </c>
      <c r="U79" s="62">
        <v>0</v>
      </c>
      <c r="V79" s="62">
        <v>0</v>
      </c>
      <c r="W79" s="62">
        <v>0</v>
      </c>
      <c r="X79" s="67"/>
      <c r="Z79" s="18"/>
      <c r="AC79" s="5"/>
    </row>
    <row r="80" spans="1:29" s="4" customFormat="1" ht="31.5" x14ac:dyDescent="0.25">
      <c r="A80" s="55" t="s">
        <v>226</v>
      </c>
      <c r="B80" s="55" t="s">
        <v>227</v>
      </c>
      <c r="C80" s="55" t="s">
        <v>2</v>
      </c>
      <c r="D80" s="56" t="s">
        <v>103</v>
      </c>
      <c r="E80" s="56" t="s">
        <v>37</v>
      </c>
      <c r="F80" s="56" t="s">
        <v>37</v>
      </c>
      <c r="G80" s="57">
        <v>39</v>
      </c>
      <c r="H80" s="57" t="s">
        <v>217</v>
      </c>
      <c r="I80" s="56" t="s">
        <v>125</v>
      </c>
      <c r="J80" s="57" t="s">
        <v>37</v>
      </c>
      <c r="K80" s="57" t="s">
        <v>37</v>
      </c>
      <c r="L80" s="62">
        <v>0</v>
      </c>
      <c r="M80" s="63">
        <v>0</v>
      </c>
      <c r="N80" s="62">
        <v>0</v>
      </c>
      <c r="O80" s="62">
        <v>0</v>
      </c>
      <c r="P80" s="62">
        <v>0</v>
      </c>
      <c r="Q80" s="62">
        <v>0</v>
      </c>
      <c r="R80" s="62">
        <v>0</v>
      </c>
      <c r="S80" s="62">
        <v>0</v>
      </c>
      <c r="T80" s="62">
        <v>0</v>
      </c>
      <c r="U80" s="62">
        <v>0</v>
      </c>
      <c r="V80" s="62">
        <v>0</v>
      </c>
      <c r="W80" s="62">
        <v>0</v>
      </c>
      <c r="X80" s="67"/>
      <c r="Z80" s="18"/>
      <c r="AC80" s="5"/>
    </row>
    <row r="81" spans="1:30" s="4" customFormat="1" ht="31.5" x14ac:dyDescent="0.25">
      <c r="A81" s="55" t="s">
        <v>228</v>
      </c>
      <c r="B81" s="55" t="s">
        <v>229</v>
      </c>
      <c r="C81" s="55" t="s">
        <v>2</v>
      </c>
      <c r="D81" s="56" t="s">
        <v>103</v>
      </c>
      <c r="E81" s="56" t="s">
        <v>37</v>
      </c>
      <c r="F81" s="56" t="s">
        <v>37</v>
      </c>
      <c r="G81" s="57">
        <v>39</v>
      </c>
      <c r="H81" s="57" t="s">
        <v>217</v>
      </c>
      <c r="I81" s="56" t="s">
        <v>128</v>
      </c>
      <c r="J81" s="57" t="s">
        <v>37</v>
      </c>
      <c r="K81" s="57" t="s">
        <v>37</v>
      </c>
      <c r="L81" s="62">
        <v>0</v>
      </c>
      <c r="M81" s="63">
        <v>0</v>
      </c>
      <c r="N81" s="62">
        <v>0</v>
      </c>
      <c r="O81" s="62">
        <v>0</v>
      </c>
      <c r="P81" s="62">
        <v>1199612.5</v>
      </c>
      <c r="Q81" s="62">
        <v>211593.58536</v>
      </c>
      <c r="R81" s="62">
        <v>238800</v>
      </c>
      <c r="S81" s="62">
        <v>175843.20000000001</v>
      </c>
      <c r="T81" s="62">
        <v>176100.4</v>
      </c>
      <c r="U81" s="62">
        <v>172544.3</v>
      </c>
      <c r="V81" s="62">
        <v>176042.5</v>
      </c>
      <c r="W81" s="62">
        <v>176042.5</v>
      </c>
      <c r="X81" s="67"/>
      <c r="Z81" s="18"/>
      <c r="AC81" s="5"/>
    </row>
    <row r="82" spans="1:30" s="4" customFormat="1" ht="63" x14ac:dyDescent="0.25">
      <c r="A82" s="55" t="s">
        <v>230</v>
      </c>
      <c r="B82" s="55" t="s">
        <v>231</v>
      </c>
      <c r="C82" s="55" t="s">
        <v>2</v>
      </c>
      <c r="D82" s="56" t="s">
        <v>103</v>
      </c>
      <c r="E82" s="56" t="s">
        <v>37</v>
      </c>
      <c r="F82" s="56" t="s">
        <v>37</v>
      </c>
      <c r="G82" s="57">
        <v>39</v>
      </c>
      <c r="H82" s="57" t="s">
        <v>217</v>
      </c>
      <c r="I82" s="56" t="s">
        <v>146</v>
      </c>
      <c r="J82" s="57" t="s">
        <v>37</v>
      </c>
      <c r="K82" s="57" t="s">
        <v>37</v>
      </c>
      <c r="L82" s="62">
        <v>0</v>
      </c>
      <c r="M82" s="63">
        <v>0</v>
      </c>
      <c r="N82" s="62">
        <v>0</v>
      </c>
      <c r="O82" s="62">
        <v>0</v>
      </c>
      <c r="P82" s="62">
        <v>0</v>
      </c>
      <c r="Q82" s="62">
        <v>0</v>
      </c>
      <c r="R82" s="62">
        <v>0</v>
      </c>
      <c r="S82" s="62">
        <v>0</v>
      </c>
      <c r="T82" s="62">
        <v>0</v>
      </c>
      <c r="U82" s="62">
        <v>0</v>
      </c>
      <c r="V82" s="62">
        <v>0</v>
      </c>
      <c r="W82" s="62">
        <v>0</v>
      </c>
      <c r="X82" s="67"/>
      <c r="Z82" s="18"/>
      <c r="AC82" s="5"/>
    </row>
    <row r="83" spans="1:30" s="4" customFormat="1" ht="77.25" customHeight="1" x14ac:dyDescent="0.25">
      <c r="A83" s="55" t="s">
        <v>232</v>
      </c>
      <c r="B83" s="55" t="s">
        <v>233</v>
      </c>
      <c r="C83" s="55" t="s">
        <v>2</v>
      </c>
      <c r="D83" s="56" t="s">
        <v>103</v>
      </c>
      <c r="E83" s="56" t="s">
        <v>37</v>
      </c>
      <c r="F83" s="56" t="s">
        <v>37</v>
      </c>
      <c r="G83" s="57">
        <v>39</v>
      </c>
      <c r="H83" s="57" t="s">
        <v>217</v>
      </c>
      <c r="I83" s="56" t="s">
        <v>206</v>
      </c>
      <c r="J83" s="57" t="s">
        <v>37</v>
      </c>
      <c r="K83" s="57" t="s">
        <v>37</v>
      </c>
      <c r="L83" s="62">
        <v>0</v>
      </c>
      <c r="M83" s="63">
        <v>0</v>
      </c>
      <c r="N83" s="62">
        <v>0</v>
      </c>
      <c r="O83" s="62">
        <v>0</v>
      </c>
      <c r="P83" s="62">
        <v>0</v>
      </c>
      <c r="Q83" s="62">
        <v>0</v>
      </c>
      <c r="R83" s="62">
        <v>0</v>
      </c>
      <c r="S83" s="62">
        <v>0</v>
      </c>
      <c r="T83" s="62">
        <v>0</v>
      </c>
      <c r="U83" s="62">
        <v>0</v>
      </c>
      <c r="V83" s="62">
        <v>0</v>
      </c>
      <c r="W83" s="62">
        <v>0</v>
      </c>
      <c r="X83" s="67"/>
      <c r="Z83" s="18"/>
      <c r="AC83" s="5"/>
    </row>
    <row r="84" spans="1:30" s="4" customFormat="1" ht="31.5" x14ac:dyDescent="0.25">
      <c r="A84" s="55" t="s">
        <v>234</v>
      </c>
      <c r="B84" s="55" t="s">
        <v>235</v>
      </c>
      <c r="C84" s="55" t="s">
        <v>2</v>
      </c>
      <c r="D84" s="56" t="s">
        <v>103</v>
      </c>
      <c r="E84" s="56" t="s">
        <v>37</v>
      </c>
      <c r="F84" s="56" t="s">
        <v>37</v>
      </c>
      <c r="G84" s="57">
        <v>39</v>
      </c>
      <c r="H84" s="57" t="s">
        <v>217</v>
      </c>
      <c r="I84" s="56" t="s">
        <v>209</v>
      </c>
      <c r="J84" s="57" t="s">
        <v>37</v>
      </c>
      <c r="K84" s="57" t="s">
        <v>37</v>
      </c>
      <c r="L84" s="62">
        <v>0</v>
      </c>
      <c r="M84" s="63">
        <v>0</v>
      </c>
      <c r="N84" s="62">
        <v>0</v>
      </c>
      <c r="O84" s="62">
        <v>0</v>
      </c>
      <c r="P84" s="62">
        <v>0</v>
      </c>
      <c r="Q84" s="62">
        <v>0</v>
      </c>
      <c r="R84" s="62">
        <v>0</v>
      </c>
      <c r="S84" s="62">
        <v>0</v>
      </c>
      <c r="T84" s="62">
        <v>0</v>
      </c>
      <c r="U84" s="62">
        <v>0</v>
      </c>
      <c r="V84" s="62">
        <v>0</v>
      </c>
      <c r="W84" s="62">
        <v>0</v>
      </c>
      <c r="X84" s="67"/>
      <c r="Z84" s="18"/>
      <c r="AC84" s="5"/>
    </row>
    <row r="85" spans="1:30" s="4" customFormat="1" ht="31.5" x14ac:dyDescent="0.25">
      <c r="A85" s="55" t="s">
        <v>236</v>
      </c>
      <c r="B85" s="55" t="s">
        <v>237</v>
      </c>
      <c r="C85" s="55" t="s">
        <v>2</v>
      </c>
      <c r="D85" s="56" t="s">
        <v>103</v>
      </c>
      <c r="E85" s="56" t="s">
        <v>37</v>
      </c>
      <c r="F85" s="56" t="s">
        <v>37</v>
      </c>
      <c r="G85" s="57">
        <v>39</v>
      </c>
      <c r="H85" s="57" t="s">
        <v>217</v>
      </c>
      <c r="I85" s="56" t="s">
        <v>20</v>
      </c>
      <c r="J85" s="57" t="s">
        <v>37</v>
      </c>
      <c r="K85" s="57" t="s">
        <v>37</v>
      </c>
      <c r="L85" s="62">
        <v>0</v>
      </c>
      <c r="M85" s="63">
        <v>0</v>
      </c>
      <c r="N85" s="62">
        <v>0</v>
      </c>
      <c r="O85" s="62">
        <v>0</v>
      </c>
      <c r="P85" s="62">
        <v>0</v>
      </c>
      <c r="Q85" s="62">
        <v>0</v>
      </c>
      <c r="R85" s="62">
        <v>0</v>
      </c>
      <c r="S85" s="62">
        <v>0</v>
      </c>
      <c r="T85" s="62">
        <v>0</v>
      </c>
      <c r="U85" s="62">
        <v>0</v>
      </c>
      <c r="V85" s="62">
        <v>0</v>
      </c>
      <c r="W85" s="62">
        <v>0</v>
      </c>
      <c r="X85" s="67"/>
      <c r="Z85" s="18"/>
      <c r="AC85" s="5"/>
    </row>
    <row r="86" spans="1:30" s="4" customFormat="1" ht="53.25" customHeight="1" x14ac:dyDescent="0.25">
      <c r="A86" s="40" t="s">
        <v>238</v>
      </c>
      <c r="B86" s="40" t="s">
        <v>239</v>
      </c>
      <c r="C86" s="40" t="s">
        <v>110</v>
      </c>
      <c r="D86" s="31" t="s">
        <v>103</v>
      </c>
      <c r="E86" s="31" t="s">
        <v>37</v>
      </c>
      <c r="F86" s="31" t="s">
        <v>37</v>
      </c>
      <c r="G86" s="30">
        <v>39</v>
      </c>
      <c r="H86" s="30">
        <v>6</v>
      </c>
      <c r="I86" s="31" t="s">
        <v>102</v>
      </c>
      <c r="J86" s="30" t="s">
        <v>37</v>
      </c>
      <c r="K86" s="30" t="s">
        <v>37</v>
      </c>
      <c r="L86" s="41">
        <f t="shared" ref="L86:T86" si="25">SUM(L87:L89)</f>
        <v>65443215.600000001</v>
      </c>
      <c r="M86" s="42">
        <f t="shared" si="25"/>
        <v>30562709.800000001</v>
      </c>
      <c r="N86" s="41">
        <f t="shared" si="25"/>
        <v>54695043.599999994</v>
      </c>
      <c r="O86" s="41">
        <f t="shared" si="25"/>
        <v>39156642.600000001</v>
      </c>
      <c r="P86" s="41">
        <f t="shared" si="25"/>
        <v>69687729</v>
      </c>
      <c r="Q86" s="41">
        <f t="shared" si="25"/>
        <v>85565903.789049998</v>
      </c>
      <c r="R86" s="41">
        <f t="shared" si="25"/>
        <v>72105298.300000012</v>
      </c>
      <c r="S86" s="41">
        <f t="shared" si="25"/>
        <v>56992762.799999997</v>
      </c>
      <c r="T86" s="41">
        <f t="shared" si="25"/>
        <v>107257975.59999999</v>
      </c>
      <c r="U86" s="41">
        <f>U88+U89</f>
        <v>77210554</v>
      </c>
      <c r="V86" s="41">
        <f>V88+V89</f>
        <v>78813087.399999991</v>
      </c>
      <c r="W86" s="41">
        <f>W88+W89</f>
        <v>86599049.400000006</v>
      </c>
      <c r="X86" s="140">
        <f>W86+V86+U86+T86+R86+P86+N86+L86</f>
        <v>611811952.89999998</v>
      </c>
      <c r="Y86" s="23"/>
      <c r="Z86" s="18"/>
      <c r="AC86" s="5"/>
    </row>
    <row r="87" spans="1:30" s="4" customFormat="1" ht="61.5" customHeight="1" x14ac:dyDescent="0.25">
      <c r="A87" s="55" t="s">
        <v>240</v>
      </c>
      <c r="B87" s="55" t="s">
        <v>241</v>
      </c>
      <c r="C87" s="55" t="s">
        <v>2</v>
      </c>
      <c r="D87" s="56" t="s">
        <v>103</v>
      </c>
      <c r="E87" s="56" t="s">
        <v>37</v>
      </c>
      <c r="F87" s="56" t="s">
        <v>37</v>
      </c>
      <c r="G87" s="57">
        <v>39</v>
      </c>
      <c r="H87" s="57">
        <v>6</v>
      </c>
      <c r="I87" s="56" t="s">
        <v>113</v>
      </c>
      <c r="J87" s="57" t="s">
        <v>37</v>
      </c>
      <c r="K87" s="57" t="s">
        <v>37</v>
      </c>
      <c r="L87" s="58">
        <v>0</v>
      </c>
      <c r="M87" s="59">
        <v>3400172.8</v>
      </c>
      <c r="N87" s="59">
        <v>5900</v>
      </c>
      <c r="O87" s="59">
        <v>0</v>
      </c>
      <c r="P87" s="59">
        <v>0</v>
      </c>
      <c r="Q87" s="59">
        <v>2267832.0627899999</v>
      </c>
      <c r="R87" s="59">
        <v>0</v>
      </c>
      <c r="S87" s="59">
        <v>0</v>
      </c>
      <c r="T87" s="59">
        <v>0</v>
      </c>
      <c r="U87" s="59">
        <v>0</v>
      </c>
      <c r="V87" s="59">
        <v>0</v>
      </c>
      <c r="W87" s="59">
        <v>0</v>
      </c>
      <c r="X87" s="67"/>
      <c r="Z87" s="18"/>
      <c r="AC87" s="5"/>
      <c r="AD87" s="24"/>
    </row>
    <row r="88" spans="1:30" s="4" customFormat="1" ht="51.75" customHeight="1" x14ac:dyDescent="0.25">
      <c r="A88" s="55" t="s">
        <v>242</v>
      </c>
      <c r="B88" s="55" t="s">
        <v>243</v>
      </c>
      <c r="C88" s="55" t="s">
        <v>2</v>
      </c>
      <c r="D88" s="56" t="s">
        <v>103</v>
      </c>
      <c r="E88" s="56" t="s">
        <v>37</v>
      </c>
      <c r="F88" s="56" t="s">
        <v>37</v>
      </c>
      <c r="G88" s="57">
        <v>39</v>
      </c>
      <c r="H88" s="57">
        <v>6</v>
      </c>
      <c r="I88" s="56" t="s">
        <v>116</v>
      </c>
      <c r="J88" s="57" t="s">
        <v>37</v>
      </c>
      <c r="K88" s="57" t="s">
        <v>37</v>
      </c>
      <c r="L88" s="58">
        <v>50014569.200000003</v>
      </c>
      <c r="M88" s="59">
        <v>26857356.100000001</v>
      </c>
      <c r="N88" s="59">
        <v>37872883.799999997</v>
      </c>
      <c r="O88" s="59">
        <v>38285314.200000003</v>
      </c>
      <c r="P88" s="59">
        <v>50956998</v>
      </c>
      <c r="Q88" s="59">
        <v>81991135.452539995</v>
      </c>
      <c r="R88" s="59">
        <v>48127567.700000003</v>
      </c>
      <c r="S88" s="59">
        <v>54264680.5</v>
      </c>
      <c r="T88" s="59">
        <v>87824879.799999997</v>
      </c>
      <c r="U88" s="59">
        <v>64502694.600000001</v>
      </c>
      <c r="V88" s="59">
        <v>67312251.599999994</v>
      </c>
      <c r="W88" s="59">
        <v>68949442.700000003</v>
      </c>
      <c r="X88" s="67"/>
      <c r="Z88" s="18"/>
      <c r="AC88" s="5"/>
    </row>
    <row r="89" spans="1:30" s="4" customFormat="1" ht="50.25" customHeight="1" x14ac:dyDescent="0.25">
      <c r="A89" s="55" t="s">
        <v>244</v>
      </c>
      <c r="B89" s="55" t="s">
        <v>245</v>
      </c>
      <c r="C89" s="55" t="s">
        <v>2</v>
      </c>
      <c r="D89" s="56" t="s">
        <v>103</v>
      </c>
      <c r="E89" s="56" t="s">
        <v>37</v>
      </c>
      <c r="F89" s="56" t="s">
        <v>37</v>
      </c>
      <c r="G89" s="57">
        <v>39</v>
      </c>
      <c r="H89" s="57">
        <v>6</v>
      </c>
      <c r="I89" s="56" t="s">
        <v>119</v>
      </c>
      <c r="J89" s="57" t="s">
        <v>37</v>
      </c>
      <c r="K89" s="57" t="s">
        <v>37</v>
      </c>
      <c r="L89" s="58">
        <v>15428646.4</v>
      </c>
      <c r="M89" s="59">
        <v>305180.90000000002</v>
      </c>
      <c r="N89" s="59">
        <v>16816259.800000001</v>
      </c>
      <c r="O89" s="59">
        <v>871328.39999999991</v>
      </c>
      <c r="P89" s="59">
        <v>18730731</v>
      </c>
      <c r="Q89" s="59">
        <v>1306936.2737199999</v>
      </c>
      <c r="R89" s="59">
        <v>23977730.600000001</v>
      </c>
      <c r="S89" s="59">
        <v>2728082.3</v>
      </c>
      <c r="T89" s="59">
        <v>19433095.800000001</v>
      </c>
      <c r="U89" s="59">
        <v>12707859.4</v>
      </c>
      <c r="V89" s="59">
        <v>11500835.800000001</v>
      </c>
      <c r="W89" s="59">
        <v>17649606.699999999</v>
      </c>
      <c r="X89" s="67"/>
      <c r="Z89" s="18"/>
      <c r="AC89" s="5"/>
    </row>
    <row r="90" spans="1:30" s="13" customFormat="1" ht="69.95" customHeight="1" x14ac:dyDescent="0.25">
      <c r="A90" s="65" t="s">
        <v>246</v>
      </c>
      <c r="B90" s="65" t="s">
        <v>247</v>
      </c>
      <c r="C90" s="40" t="s">
        <v>101</v>
      </c>
      <c r="D90" s="30" t="s">
        <v>36</v>
      </c>
      <c r="E90" s="30" t="s">
        <v>37</v>
      </c>
      <c r="F90" s="30" t="s">
        <v>37</v>
      </c>
      <c r="G90" s="30">
        <v>39</v>
      </c>
      <c r="H90" s="30">
        <v>7</v>
      </c>
      <c r="I90" s="31" t="s">
        <v>102</v>
      </c>
      <c r="J90" s="30" t="s">
        <v>37</v>
      </c>
      <c r="K90" s="30" t="s">
        <v>37</v>
      </c>
      <c r="L90" s="41">
        <f>L91+L92</f>
        <v>2264193.5</v>
      </c>
      <c r="M90" s="42">
        <f>M91+M92</f>
        <v>1569507.3199999998</v>
      </c>
      <c r="N90" s="41">
        <f t="shared" ref="N90:V90" si="26">N91+N92</f>
        <v>1831014.8</v>
      </c>
      <c r="O90" s="41">
        <f t="shared" si="26"/>
        <v>2293828.7000000002</v>
      </c>
      <c r="P90" s="41">
        <f>P91+P92</f>
        <v>2135414.6</v>
      </c>
      <c r="Q90" s="41">
        <f t="shared" si="26"/>
        <v>1920847.3933899999</v>
      </c>
      <c r="R90" s="41">
        <f t="shared" si="26"/>
        <v>2222263.5</v>
      </c>
      <c r="S90" s="41">
        <f>S91+S92</f>
        <v>1926639.5</v>
      </c>
      <c r="T90" s="41">
        <f t="shared" si="26"/>
        <v>2187717.5999999996</v>
      </c>
      <c r="U90" s="41">
        <f t="shared" si="26"/>
        <v>2344082.4</v>
      </c>
      <c r="V90" s="41">
        <f t="shared" si="26"/>
        <v>2386039.6</v>
      </c>
      <c r="W90" s="41">
        <f>W91+W92</f>
        <v>2386039.6</v>
      </c>
      <c r="X90" s="140">
        <f>W90+V90+U90+T90+R90+P90+N90+L90</f>
        <v>17756765.600000001</v>
      </c>
      <c r="Y90" s="17"/>
      <c r="Z90" s="17"/>
      <c r="AC90" s="15"/>
    </row>
    <row r="91" spans="1:30" s="13" customFormat="1" ht="22.5" customHeight="1" x14ac:dyDescent="0.25">
      <c r="A91" s="280"/>
      <c r="B91" s="281"/>
      <c r="C91" s="36" t="s">
        <v>2</v>
      </c>
      <c r="D91" s="37" t="s">
        <v>103</v>
      </c>
      <c r="E91" s="37" t="s">
        <v>37</v>
      </c>
      <c r="F91" s="37" t="s">
        <v>37</v>
      </c>
      <c r="G91" s="38">
        <v>39</v>
      </c>
      <c r="H91" s="38">
        <v>7</v>
      </c>
      <c r="I91" s="37" t="s">
        <v>102</v>
      </c>
      <c r="J91" s="38" t="s">
        <v>37</v>
      </c>
      <c r="K91" s="38" t="s">
        <v>37</v>
      </c>
      <c r="L91" s="46">
        <f t="shared" ref="L91:W91" si="27">L94+L97+L100</f>
        <v>944193.5</v>
      </c>
      <c r="M91" s="39">
        <f t="shared" si="27"/>
        <v>746773.1</v>
      </c>
      <c r="N91" s="46">
        <f t="shared" si="27"/>
        <v>762264.8</v>
      </c>
      <c r="O91" s="46">
        <f t="shared" si="27"/>
        <v>1095087.5</v>
      </c>
      <c r="P91" s="46">
        <f t="shared" si="27"/>
        <v>1043719.9</v>
      </c>
      <c r="Q91" s="46">
        <f t="shared" si="27"/>
        <v>939154.74708999996</v>
      </c>
      <c r="R91" s="46">
        <f t="shared" si="27"/>
        <v>1294323</v>
      </c>
      <c r="S91" s="46">
        <f>S94+S97+S100</f>
        <v>1090516.7</v>
      </c>
      <c r="T91" s="46">
        <f t="shared" si="27"/>
        <v>1402262.4</v>
      </c>
      <c r="U91" s="46">
        <f>U94+U97+U100</f>
        <v>1598644.2</v>
      </c>
      <c r="V91" s="46">
        <f t="shared" si="27"/>
        <v>1641924.2</v>
      </c>
      <c r="W91" s="46">
        <f t="shared" si="27"/>
        <v>1641924.2</v>
      </c>
      <c r="X91" s="72"/>
      <c r="Z91" s="17"/>
      <c r="AC91" s="15"/>
    </row>
    <row r="92" spans="1:30" s="13" customFormat="1" ht="21.75" customHeight="1" x14ac:dyDescent="0.25">
      <c r="A92" s="282"/>
      <c r="B92" s="283"/>
      <c r="C92" s="36" t="s">
        <v>67</v>
      </c>
      <c r="D92" s="37">
        <v>100</v>
      </c>
      <c r="E92" s="37" t="s">
        <v>37</v>
      </c>
      <c r="F92" s="37" t="s">
        <v>37</v>
      </c>
      <c r="G92" s="38">
        <v>39</v>
      </c>
      <c r="H92" s="38">
        <v>7</v>
      </c>
      <c r="I92" s="37" t="s">
        <v>102</v>
      </c>
      <c r="J92" s="38" t="s">
        <v>37</v>
      </c>
      <c r="K92" s="38" t="s">
        <v>37</v>
      </c>
      <c r="L92" s="46">
        <f t="shared" ref="L92:W92" si="28">L95+L96+L99</f>
        <v>1320000</v>
      </c>
      <c r="M92" s="39">
        <f t="shared" si="28"/>
        <v>822734.22</v>
      </c>
      <c r="N92" s="46">
        <f t="shared" si="28"/>
        <v>1068750</v>
      </c>
      <c r="O92" s="46">
        <f t="shared" si="28"/>
        <v>1198741.2</v>
      </c>
      <c r="P92" s="46">
        <f t="shared" si="28"/>
        <v>1091694.7</v>
      </c>
      <c r="Q92" s="46">
        <f t="shared" si="28"/>
        <v>981692.64630000002</v>
      </c>
      <c r="R92" s="46">
        <f t="shared" si="28"/>
        <v>927940.5</v>
      </c>
      <c r="S92" s="46">
        <f>S95+S96+S99</f>
        <v>836122.8</v>
      </c>
      <c r="T92" s="46">
        <f t="shared" si="28"/>
        <v>785455.2</v>
      </c>
      <c r="U92" s="46">
        <f t="shared" si="28"/>
        <v>745438.2</v>
      </c>
      <c r="V92" s="46">
        <f t="shared" si="28"/>
        <v>744115.4</v>
      </c>
      <c r="W92" s="46">
        <f t="shared" si="28"/>
        <v>744115.4</v>
      </c>
      <c r="X92" s="72"/>
      <c r="Z92" s="17"/>
      <c r="AC92" s="15"/>
    </row>
    <row r="93" spans="1:30" s="4" customFormat="1" ht="39" customHeight="1" x14ac:dyDescent="0.25">
      <c r="A93" s="132" t="s">
        <v>248</v>
      </c>
      <c r="B93" s="132" t="s">
        <v>249</v>
      </c>
      <c r="C93" s="55" t="s">
        <v>101</v>
      </c>
      <c r="D93" s="56" t="s">
        <v>36</v>
      </c>
      <c r="E93" s="56" t="s">
        <v>37</v>
      </c>
      <c r="F93" s="56" t="s">
        <v>37</v>
      </c>
      <c r="G93" s="57">
        <v>39</v>
      </c>
      <c r="H93" s="57">
        <v>7</v>
      </c>
      <c r="I93" s="56" t="s">
        <v>113</v>
      </c>
      <c r="J93" s="57" t="s">
        <v>37</v>
      </c>
      <c r="K93" s="57" t="s">
        <v>37</v>
      </c>
      <c r="L93" s="58">
        <f>L94+L95</f>
        <v>1248688</v>
      </c>
      <c r="M93" s="59">
        <f>M94+M95</f>
        <v>256020.6</v>
      </c>
      <c r="N93" s="58">
        <f t="shared" ref="N93:T93" si="29">N94+N95</f>
        <v>939619.3</v>
      </c>
      <c r="O93" s="58">
        <f t="shared" si="29"/>
        <v>875474.60000000009</v>
      </c>
      <c r="P93" s="58">
        <f t="shared" si="29"/>
        <v>1077260.6000000001</v>
      </c>
      <c r="Q93" s="58">
        <f t="shared" si="29"/>
        <v>952287.34629999998</v>
      </c>
      <c r="R93" s="58">
        <f t="shared" si="29"/>
        <v>840031</v>
      </c>
      <c r="S93" s="58">
        <v>779567.4</v>
      </c>
      <c r="T93" s="58">
        <f t="shared" si="29"/>
        <v>113640</v>
      </c>
      <c r="U93" s="58">
        <v>98000</v>
      </c>
      <c r="V93" s="58">
        <v>100000</v>
      </c>
      <c r="W93" s="58">
        <v>100000</v>
      </c>
      <c r="X93" s="67"/>
      <c r="Z93" s="18"/>
      <c r="AC93" s="5"/>
    </row>
    <row r="94" spans="1:30" s="4" customFormat="1" ht="21" customHeight="1" x14ac:dyDescent="0.25">
      <c r="A94" s="276"/>
      <c r="B94" s="277"/>
      <c r="C94" s="36" t="s">
        <v>2</v>
      </c>
      <c r="D94" s="37" t="s">
        <v>103</v>
      </c>
      <c r="E94" s="37" t="s">
        <v>37</v>
      </c>
      <c r="F94" s="37" t="s">
        <v>37</v>
      </c>
      <c r="G94" s="38">
        <v>39</v>
      </c>
      <c r="H94" s="38">
        <v>7</v>
      </c>
      <c r="I94" s="37" t="s">
        <v>113</v>
      </c>
      <c r="J94" s="38" t="s">
        <v>37</v>
      </c>
      <c r="K94" s="38" t="s">
        <v>37</v>
      </c>
      <c r="L94" s="46">
        <v>134500</v>
      </c>
      <c r="M94" s="39">
        <v>0</v>
      </c>
      <c r="N94" s="39">
        <f>107769.3+60000</f>
        <v>167769.29999999999</v>
      </c>
      <c r="O94" s="39">
        <f>171030.2+51533</f>
        <v>222563.20000000001</v>
      </c>
      <c r="P94" s="39">
        <f>110000+50000</f>
        <v>160000</v>
      </c>
      <c r="Q94" s="39">
        <f>99000+45000</f>
        <v>144000</v>
      </c>
      <c r="R94" s="39">
        <v>100000</v>
      </c>
      <c r="S94" s="39">
        <v>90000</v>
      </c>
      <c r="T94" s="39">
        <v>113640</v>
      </c>
      <c r="U94" s="39">
        <v>98000</v>
      </c>
      <c r="V94" s="39">
        <v>100000</v>
      </c>
      <c r="W94" s="39">
        <v>100000</v>
      </c>
      <c r="X94" s="67"/>
      <c r="Z94" s="18"/>
      <c r="AC94" s="5"/>
    </row>
    <row r="95" spans="1:30" s="4" customFormat="1" ht="18.75" customHeight="1" x14ac:dyDescent="0.25">
      <c r="A95" s="278"/>
      <c r="B95" s="279"/>
      <c r="C95" s="36" t="s">
        <v>67</v>
      </c>
      <c r="D95" s="37">
        <v>100</v>
      </c>
      <c r="E95" s="37" t="s">
        <v>37</v>
      </c>
      <c r="F95" s="37" t="s">
        <v>37</v>
      </c>
      <c r="G95" s="38">
        <v>39</v>
      </c>
      <c r="H95" s="38">
        <v>7</v>
      </c>
      <c r="I95" s="37" t="s">
        <v>113</v>
      </c>
      <c r="J95" s="38" t="s">
        <v>37</v>
      </c>
      <c r="K95" s="38" t="s">
        <v>37</v>
      </c>
      <c r="L95" s="46">
        <v>1114188</v>
      </c>
      <c r="M95" s="39">
        <v>256020.6</v>
      </c>
      <c r="N95" s="39">
        <v>771850</v>
      </c>
      <c r="O95" s="39">
        <v>652911.4</v>
      </c>
      <c r="P95" s="39">
        <v>917260.6</v>
      </c>
      <c r="Q95" s="39">
        <v>808287.34629999998</v>
      </c>
      <c r="R95" s="39">
        <v>740031</v>
      </c>
      <c r="S95" s="39">
        <v>689567.4</v>
      </c>
      <c r="T95" s="39">
        <v>0</v>
      </c>
      <c r="U95" s="39">
        <v>0</v>
      </c>
      <c r="V95" s="39">
        <v>0</v>
      </c>
      <c r="W95" s="39">
        <v>0</v>
      </c>
      <c r="X95" s="67"/>
      <c r="Z95" s="18"/>
      <c r="AC95" s="5"/>
    </row>
    <row r="96" spans="1:30" s="4" customFormat="1" ht="54" customHeight="1" x14ac:dyDescent="0.25">
      <c r="A96" s="55" t="s">
        <v>250</v>
      </c>
      <c r="B96" s="55" t="s">
        <v>251</v>
      </c>
      <c r="C96" s="55" t="s">
        <v>67</v>
      </c>
      <c r="D96" s="56">
        <v>100</v>
      </c>
      <c r="E96" s="56" t="s">
        <v>37</v>
      </c>
      <c r="F96" s="56" t="s">
        <v>37</v>
      </c>
      <c r="G96" s="57">
        <v>39</v>
      </c>
      <c r="H96" s="57">
        <v>7</v>
      </c>
      <c r="I96" s="56" t="s">
        <v>116</v>
      </c>
      <c r="J96" s="57" t="s">
        <v>37</v>
      </c>
      <c r="K96" s="57" t="s">
        <v>37</v>
      </c>
      <c r="L96" s="58">
        <v>166812</v>
      </c>
      <c r="M96" s="59">
        <v>566713.62</v>
      </c>
      <c r="N96" s="59">
        <v>134900</v>
      </c>
      <c r="O96" s="59">
        <v>398229.8</v>
      </c>
      <c r="P96" s="59">
        <v>125834.1</v>
      </c>
      <c r="Q96" s="59">
        <v>125615.3</v>
      </c>
      <c r="R96" s="59">
        <v>146599.5</v>
      </c>
      <c r="S96" s="59">
        <v>146555.4</v>
      </c>
      <c r="T96" s="59">
        <v>785455.2</v>
      </c>
      <c r="U96" s="59">
        <v>745438.2</v>
      </c>
      <c r="V96" s="59">
        <v>744115.4</v>
      </c>
      <c r="W96" s="59">
        <v>744115.4</v>
      </c>
      <c r="X96" s="67"/>
      <c r="Z96" s="18"/>
      <c r="AC96" s="5"/>
    </row>
    <row r="97" spans="1:29" s="4" customFormat="1" ht="38.25" customHeight="1" x14ac:dyDescent="0.25">
      <c r="A97" s="55" t="s">
        <v>252</v>
      </c>
      <c r="B97" s="55" t="s">
        <v>253</v>
      </c>
      <c r="C97" s="55" t="s">
        <v>2</v>
      </c>
      <c r="D97" s="56" t="s">
        <v>103</v>
      </c>
      <c r="E97" s="56" t="s">
        <v>37</v>
      </c>
      <c r="F97" s="56" t="s">
        <v>37</v>
      </c>
      <c r="G97" s="57">
        <v>39</v>
      </c>
      <c r="H97" s="57">
        <v>7</v>
      </c>
      <c r="I97" s="56" t="s">
        <v>119</v>
      </c>
      <c r="J97" s="57" t="s">
        <v>37</v>
      </c>
      <c r="K97" s="57" t="s">
        <v>37</v>
      </c>
      <c r="L97" s="58">
        <v>789693.5</v>
      </c>
      <c r="M97" s="59">
        <v>746773.1</v>
      </c>
      <c r="N97" s="59">
        <v>574495.5</v>
      </c>
      <c r="O97" s="59">
        <v>852524.3</v>
      </c>
      <c r="P97" s="59">
        <v>863719.9</v>
      </c>
      <c r="Q97" s="59">
        <v>777154.74708999996</v>
      </c>
      <c r="R97" s="59">
        <v>1177159.6000000001</v>
      </c>
      <c r="S97" s="59">
        <v>1000516.7</v>
      </c>
      <c r="T97" s="59">
        <v>1288622.3999999999</v>
      </c>
      <c r="U97" s="59">
        <v>1481044.2</v>
      </c>
      <c r="V97" s="59">
        <v>1521924.2</v>
      </c>
      <c r="W97" s="59">
        <v>1521924.2</v>
      </c>
      <c r="X97" s="67"/>
      <c r="Z97" s="18"/>
      <c r="AC97" s="5"/>
    </row>
    <row r="98" spans="1:29" s="4" customFormat="1" ht="51.75" customHeight="1" x14ac:dyDescent="0.25">
      <c r="A98" s="132" t="s">
        <v>254</v>
      </c>
      <c r="B98" s="132" t="s">
        <v>255</v>
      </c>
      <c r="C98" s="55" t="s">
        <v>101</v>
      </c>
      <c r="D98" s="56" t="s">
        <v>1</v>
      </c>
      <c r="E98" s="56" t="s">
        <v>37</v>
      </c>
      <c r="F98" s="56" t="s">
        <v>37</v>
      </c>
      <c r="G98" s="57">
        <v>39</v>
      </c>
      <c r="H98" s="57">
        <v>7</v>
      </c>
      <c r="I98" s="56" t="s">
        <v>122</v>
      </c>
      <c r="J98" s="57" t="s">
        <v>37</v>
      </c>
      <c r="K98" s="57" t="s">
        <v>37</v>
      </c>
      <c r="L98" s="58">
        <f>L99+L100</f>
        <v>59000</v>
      </c>
      <c r="M98" s="59">
        <f>M99+M100</f>
        <v>0</v>
      </c>
      <c r="N98" s="58">
        <f t="shared" ref="N98:T98" si="30">N99+N100</f>
        <v>182000</v>
      </c>
      <c r="O98" s="58">
        <f t="shared" si="30"/>
        <v>167600</v>
      </c>
      <c r="P98" s="58">
        <v>68600</v>
      </c>
      <c r="Q98" s="58">
        <f t="shared" si="30"/>
        <v>65790</v>
      </c>
      <c r="R98" s="58">
        <f t="shared" si="30"/>
        <v>58473.4</v>
      </c>
      <c r="S98" s="58">
        <v>56027.1</v>
      </c>
      <c r="T98" s="58">
        <f t="shared" si="30"/>
        <v>0</v>
      </c>
      <c r="U98" s="58">
        <v>19600</v>
      </c>
      <c r="V98" s="58">
        <v>20000</v>
      </c>
      <c r="W98" s="58">
        <v>20000</v>
      </c>
      <c r="X98" s="67"/>
      <c r="Z98" s="18"/>
      <c r="AC98" s="5"/>
    </row>
    <row r="99" spans="1:29" s="4" customFormat="1" ht="25.5" customHeight="1" x14ac:dyDescent="0.25">
      <c r="A99" s="272"/>
      <c r="B99" s="273"/>
      <c r="C99" s="36" t="s">
        <v>67</v>
      </c>
      <c r="D99" s="37" t="s">
        <v>139</v>
      </c>
      <c r="E99" s="37" t="s">
        <v>37</v>
      </c>
      <c r="F99" s="37" t="s">
        <v>37</v>
      </c>
      <c r="G99" s="38">
        <v>39</v>
      </c>
      <c r="H99" s="38">
        <v>7</v>
      </c>
      <c r="I99" s="37" t="s">
        <v>122</v>
      </c>
      <c r="J99" s="38" t="s">
        <v>37</v>
      </c>
      <c r="K99" s="38" t="s">
        <v>37</v>
      </c>
      <c r="L99" s="46">
        <v>39000</v>
      </c>
      <c r="M99" s="39">
        <v>0</v>
      </c>
      <c r="N99" s="39">
        <v>162000</v>
      </c>
      <c r="O99" s="39">
        <v>147600</v>
      </c>
      <c r="P99" s="39">
        <v>48600</v>
      </c>
      <c r="Q99" s="39">
        <v>47790</v>
      </c>
      <c r="R99" s="39">
        <v>41310</v>
      </c>
      <c r="S99" s="39"/>
      <c r="T99" s="39">
        <v>0</v>
      </c>
      <c r="U99" s="39">
        <v>0</v>
      </c>
      <c r="V99" s="39">
        <v>0</v>
      </c>
      <c r="W99" s="39">
        <v>0</v>
      </c>
      <c r="X99" s="67"/>
      <c r="Z99" s="18"/>
      <c r="AC99" s="5"/>
    </row>
    <row r="100" spans="1:29" s="4" customFormat="1" ht="23.25" customHeight="1" x14ac:dyDescent="0.25">
      <c r="A100" s="274"/>
      <c r="B100" s="275"/>
      <c r="C100" s="36" t="s">
        <v>2</v>
      </c>
      <c r="D100" s="37" t="s">
        <v>103</v>
      </c>
      <c r="E100" s="37" t="s">
        <v>37</v>
      </c>
      <c r="F100" s="37" t="s">
        <v>37</v>
      </c>
      <c r="G100" s="38">
        <v>39</v>
      </c>
      <c r="H100" s="38">
        <v>7</v>
      </c>
      <c r="I100" s="37" t="s">
        <v>122</v>
      </c>
      <c r="J100" s="38" t="s">
        <v>37</v>
      </c>
      <c r="K100" s="38" t="s">
        <v>37</v>
      </c>
      <c r="L100" s="46">
        <v>20000</v>
      </c>
      <c r="M100" s="39">
        <v>0</v>
      </c>
      <c r="N100" s="39">
        <v>20000</v>
      </c>
      <c r="O100" s="39">
        <v>20000</v>
      </c>
      <c r="P100" s="39">
        <v>20000</v>
      </c>
      <c r="Q100" s="39">
        <v>18000</v>
      </c>
      <c r="R100" s="39">
        <v>17163.400000000001</v>
      </c>
      <c r="S100" s="39"/>
      <c r="T100" s="39">
        <v>0</v>
      </c>
      <c r="U100" s="39">
        <v>19600</v>
      </c>
      <c r="V100" s="39">
        <v>20000</v>
      </c>
      <c r="W100" s="39">
        <v>20000</v>
      </c>
      <c r="X100" s="67"/>
      <c r="Z100" s="18"/>
      <c r="AC100" s="5"/>
    </row>
    <row r="101" spans="1:29" s="13" customFormat="1" ht="56.25" customHeight="1" x14ac:dyDescent="0.25">
      <c r="A101" s="40" t="s">
        <v>256</v>
      </c>
      <c r="B101" s="40" t="s">
        <v>257</v>
      </c>
      <c r="C101" s="40" t="s">
        <v>110</v>
      </c>
      <c r="D101" s="31" t="s">
        <v>103</v>
      </c>
      <c r="E101" s="31" t="s">
        <v>37</v>
      </c>
      <c r="F101" s="31" t="s">
        <v>37</v>
      </c>
      <c r="G101" s="30">
        <v>39</v>
      </c>
      <c r="H101" s="31" t="s">
        <v>19</v>
      </c>
      <c r="I101" s="31" t="s">
        <v>102</v>
      </c>
      <c r="J101" s="31" t="s">
        <v>37</v>
      </c>
      <c r="K101" s="31" t="s">
        <v>37</v>
      </c>
      <c r="L101" s="41">
        <f t="shared" ref="L101:T101" si="31">SUM(L102:L107)</f>
        <v>3134375.6999999997</v>
      </c>
      <c r="M101" s="42">
        <f t="shared" si="31"/>
        <v>2978227</v>
      </c>
      <c r="N101" s="41">
        <f t="shared" si="31"/>
        <v>3535016.7</v>
      </c>
      <c r="O101" s="41">
        <f t="shared" si="31"/>
        <v>3359351.2</v>
      </c>
      <c r="P101" s="41">
        <f t="shared" si="31"/>
        <v>3615716.5999999996</v>
      </c>
      <c r="Q101" s="41">
        <f t="shared" si="31"/>
        <v>3394760.7604200002</v>
      </c>
      <c r="R101" s="41">
        <f t="shared" si="31"/>
        <v>3306343.7</v>
      </c>
      <c r="S101" s="41">
        <f t="shared" si="31"/>
        <v>3144715.5</v>
      </c>
      <c r="T101" s="41">
        <f t="shared" si="31"/>
        <v>3108063.7</v>
      </c>
      <c r="U101" s="41">
        <f>U103+U104</f>
        <v>3151089.3</v>
      </c>
      <c r="V101" s="41">
        <f>V103+V104</f>
        <v>3169097.1</v>
      </c>
      <c r="W101" s="41">
        <f>W103+W104</f>
        <v>3248259.8000000003</v>
      </c>
      <c r="X101" s="140">
        <f>W101+V101+U101+T101+R101+P101+N101+L101</f>
        <v>26267962.599999994</v>
      </c>
      <c r="Y101" s="22"/>
      <c r="Z101" s="17"/>
      <c r="AC101" s="15"/>
    </row>
    <row r="102" spans="1:29" s="4" customFormat="1" ht="73.5" customHeight="1" x14ac:dyDescent="0.25">
      <c r="A102" s="55" t="s">
        <v>258</v>
      </c>
      <c r="B102" s="55" t="s">
        <v>259</v>
      </c>
      <c r="C102" s="55" t="s">
        <v>2</v>
      </c>
      <c r="D102" s="56" t="s">
        <v>103</v>
      </c>
      <c r="E102" s="56" t="s">
        <v>37</v>
      </c>
      <c r="F102" s="56" t="s">
        <v>37</v>
      </c>
      <c r="G102" s="57">
        <v>39</v>
      </c>
      <c r="H102" s="56">
        <v>8</v>
      </c>
      <c r="I102" s="56" t="s">
        <v>113</v>
      </c>
      <c r="J102" s="56" t="s">
        <v>37</v>
      </c>
      <c r="K102" s="56" t="s">
        <v>37</v>
      </c>
      <c r="L102" s="58">
        <v>0</v>
      </c>
      <c r="M102" s="59">
        <v>0</v>
      </c>
      <c r="N102" s="58">
        <v>0</v>
      </c>
      <c r="O102" s="58">
        <v>0</v>
      </c>
      <c r="P102" s="58">
        <v>0</v>
      </c>
      <c r="Q102" s="58">
        <v>0</v>
      </c>
      <c r="R102" s="58">
        <v>0</v>
      </c>
      <c r="S102" s="58">
        <v>0</v>
      </c>
      <c r="T102" s="58">
        <v>0</v>
      </c>
      <c r="U102" s="58">
        <v>0</v>
      </c>
      <c r="V102" s="58">
        <v>0</v>
      </c>
      <c r="W102" s="58">
        <v>0</v>
      </c>
      <c r="X102" s="67"/>
      <c r="Z102" s="18"/>
      <c r="AC102" s="5"/>
    </row>
    <row r="103" spans="1:29" s="4" customFormat="1" ht="49.5" customHeight="1" x14ac:dyDescent="0.25">
      <c r="A103" s="55" t="s">
        <v>260</v>
      </c>
      <c r="B103" s="55" t="s">
        <v>261</v>
      </c>
      <c r="C103" s="55" t="s">
        <v>2</v>
      </c>
      <c r="D103" s="56" t="s">
        <v>103</v>
      </c>
      <c r="E103" s="56" t="s">
        <v>37</v>
      </c>
      <c r="F103" s="56" t="s">
        <v>37</v>
      </c>
      <c r="G103" s="57">
        <v>39</v>
      </c>
      <c r="H103" s="56">
        <v>8</v>
      </c>
      <c r="I103" s="56" t="s">
        <v>116</v>
      </c>
      <c r="J103" s="56" t="s">
        <v>37</v>
      </c>
      <c r="K103" s="56" t="s">
        <v>37</v>
      </c>
      <c r="L103" s="58">
        <v>2150510.7999999998</v>
      </c>
      <c r="M103" s="59">
        <v>2010737.7</v>
      </c>
      <c r="N103" s="59">
        <v>2536158</v>
      </c>
      <c r="O103" s="59">
        <v>2350928</v>
      </c>
      <c r="P103" s="59">
        <v>2575325.9</v>
      </c>
      <c r="Q103" s="59">
        <v>2481382.50611</v>
      </c>
      <c r="R103" s="59">
        <v>2475617.2000000002</v>
      </c>
      <c r="S103" s="59">
        <v>2335911.2000000002</v>
      </c>
      <c r="T103" s="59">
        <v>2299222.1</v>
      </c>
      <c r="U103" s="59">
        <v>2291583.7999999998</v>
      </c>
      <c r="V103" s="59">
        <v>2302103</v>
      </c>
      <c r="W103" s="59">
        <v>2352503.2000000002</v>
      </c>
      <c r="X103" s="25"/>
      <c r="Z103" s="18"/>
      <c r="AC103" s="5"/>
    </row>
    <row r="104" spans="1:29" s="4" customFormat="1" ht="48.75" customHeight="1" x14ac:dyDescent="0.25">
      <c r="A104" s="55" t="s">
        <v>262</v>
      </c>
      <c r="B104" s="55" t="s">
        <v>263</v>
      </c>
      <c r="C104" s="55" t="s">
        <v>2</v>
      </c>
      <c r="D104" s="56" t="s">
        <v>103</v>
      </c>
      <c r="E104" s="56" t="s">
        <v>37</v>
      </c>
      <c r="F104" s="56" t="s">
        <v>37</v>
      </c>
      <c r="G104" s="57">
        <v>39</v>
      </c>
      <c r="H104" s="56">
        <v>8</v>
      </c>
      <c r="I104" s="56" t="s">
        <v>119</v>
      </c>
      <c r="J104" s="56" t="s">
        <v>37</v>
      </c>
      <c r="K104" s="56" t="s">
        <v>37</v>
      </c>
      <c r="L104" s="58">
        <v>983864.9</v>
      </c>
      <c r="M104" s="59">
        <v>967489.3</v>
      </c>
      <c r="N104" s="59">
        <v>998858.7</v>
      </c>
      <c r="O104" s="59">
        <v>1008423.2</v>
      </c>
      <c r="P104" s="59">
        <v>1040390.7</v>
      </c>
      <c r="Q104" s="59">
        <v>913378.25431000011</v>
      </c>
      <c r="R104" s="59">
        <v>830726.5</v>
      </c>
      <c r="S104" s="59">
        <v>808804.3</v>
      </c>
      <c r="T104" s="59">
        <v>808841.60000000009</v>
      </c>
      <c r="U104" s="59">
        <v>859505.5</v>
      </c>
      <c r="V104" s="59">
        <v>866994.1</v>
      </c>
      <c r="W104" s="59">
        <v>895756.6</v>
      </c>
      <c r="X104" s="67"/>
      <c r="Z104" s="18"/>
      <c r="AC104" s="5"/>
    </row>
    <row r="105" spans="1:29" s="4" customFormat="1" ht="31.5" x14ac:dyDescent="0.25">
      <c r="A105" s="55" t="s">
        <v>264</v>
      </c>
      <c r="B105" s="55" t="s">
        <v>265</v>
      </c>
      <c r="C105" s="55" t="s">
        <v>2</v>
      </c>
      <c r="D105" s="56" t="s">
        <v>103</v>
      </c>
      <c r="E105" s="56" t="s">
        <v>37</v>
      </c>
      <c r="F105" s="56" t="s">
        <v>37</v>
      </c>
      <c r="G105" s="57">
        <v>39</v>
      </c>
      <c r="H105" s="56">
        <v>8</v>
      </c>
      <c r="I105" s="56" t="s">
        <v>122</v>
      </c>
      <c r="J105" s="56" t="s">
        <v>37</v>
      </c>
      <c r="K105" s="56" t="s">
        <v>37</v>
      </c>
      <c r="L105" s="58">
        <v>0</v>
      </c>
      <c r="M105" s="59">
        <v>0</v>
      </c>
      <c r="N105" s="58">
        <v>0</v>
      </c>
      <c r="O105" s="58">
        <v>0</v>
      </c>
      <c r="P105" s="58">
        <v>0</v>
      </c>
      <c r="Q105" s="58">
        <v>0</v>
      </c>
      <c r="R105" s="58">
        <v>0</v>
      </c>
      <c r="S105" s="58">
        <v>0</v>
      </c>
      <c r="T105" s="59">
        <v>0</v>
      </c>
      <c r="U105" s="59">
        <v>0</v>
      </c>
      <c r="V105" s="59">
        <v>0</v>
      </c>
      <c r="W105" s="59">
        <v>0</v>
      </c>
      <c r="X105" s="67"/>
      <c r="Z105" s="18"/>
      <c r="AC105" s="5"/>
    </row>
    <row r="106" spans="1:29" s="4" customFormat="1" ht="31.5" x14ac:dyDescent="0.25">
      <c r="A106" s="55" t="s">
        <v>266</v>
      </c>
      <c r="B106" s="55" t="s">
        <v>267</v>
      </c>
      <c r="C106" s="55" t="s">
        <v>2</v>
      </c>
      <c r="D106" s="56" t="s">
        <v>103</v>
      </c>
      <c r="E106" s="56" t="s">
        <v>37</v>
      </c>
      <c r="F106" s="56" t="s">
        <v>37</v>
      </c>
      <c r="G106" s="57">
        <v>39</v>
      </c>
      <c r="H106" s="56">
        <v>8</v>
      </c>
      <c r="I106" s="56" t="s">
        <v>125</v>
      </c>
      <c r="J106" s="56" t="s">
        <v>37</v>
      </c>
      <c r="K106" s="56" t="s">
        <v>37</v>
      </c>
      <c r="L106" s="58">
        <v>0</v>
      </c>
      <c r="M106" s="59">
        <v>0</v>
      </c>
      <c r="N106" s="58">
        <v>0</v>
      </c>
      <c r="O106" s="58">
        <v>0</v>
      </c>
      <c r="P106" s="58">
        <v>0</v>
      </c>
      <c r="Q106" s="58">
        <v>0</v>
      </c>
      <c r="R106" s="58">
        <v>0</v>
      </c>
      <c r="S106" s="58">
        <v>0</v>
      </c>
      <c r="T106" s="59">
        <v>0</v>
      </c>
      <c r="U106" s="59">
        <v>0</v>
      </c>
      <c r="V106" s="59">
        <v>0</v>
      </c>
      <c r="W106" s="59">
        <v>0</v>
      </c>
      <c r="X106" s="67"/>
      <c r="Z106" s="18"/>
      <c r="AC106" s="5"/>
    </row>
    <row r="107" spans="1:29" s="4" customFormat="1" ht="31.5" x14ac:dyDescent="0.25">
      <c r="A107" s="55" t="s">
        <v>268</v>
      </c>
      <c r="B107" s="55" t="s">
        <v>72</v>
      </c>
      <c r="C107" s="55" t="s">
        <v>2</v>
      </c>
      <c r="D107" s="56" t="s">
        <v>103</v>
      </c>
      <c r="E107" s="56" t="s">
        <v>37</v>
      </c>
      <c r="F107" s="56" t="s">
        <v>37</v>
      </c>
      <c r="G107" s="57">
        <v>39</v>
      </c>
      <c r="H107" s="56">
        <v>8</v>
      </c>
      <c r="I107" s="56" t="s">
        <v>128</v>
      </c>
      <c r="J107" s="56" t="s">
        <v>37</v>
      </c>
      <c r="K107" s="56" t="s">
        <v>37</v>
      </c>
      <c r="L107" s="58">
        <v>0</v>
      </c>
      <c r="M107" s="59">
        <v>0</v>
      </c>
      <c r="N107" s="58">
        <v>0</v>
      </c>
      <c r="O107" s="58">
        <v>0</v>
      </c>
      <c r="P107" s="58">
        <v>0</v>
      </c>
      <c r="Q107" s="58">
        <v>0</v>
      </c>
      <c r="R107" s="58">
        <v>0</v>
      </c>
      <c r="S107" s="58">
        <v>0</v>
      </c>
      <c r="T107" s="59">
        <v>0</v>
      </c>
      <c r="U107" s="59">
        <v>0</v>
      </c>
      <c r="V107" s="59">
        <v>0</v>
      </c>
      <c r="W107" s="59">
        <v>0</v>
      </c>
      <c r="X107" s="67"/>
      <c r="Z107" s="18"/>
      <c r="AC107" s="5"/>
    </row>
    <row r="108" spans="1:29" s="13" customFormat="1" ht="69.95" customHeight="1" x14ac:dyDescent="0.25">
      <c r="A108" s="65" t="s">
        <v>269</v>
      </c>
      <c r="B108" s="65" t="s">
        <v>270</v>
      </c>
      <c r="C108" s="40" t="s">
        <v>101</v>
      </c>
      <c r="D108" s="31" t="s">
        <v>271</v>
      </c>
      <c r="E108" s="31" t="s">
        <v>37</v>
      </c>
      <c r="F108" s="31" t="s">
        <v>37</v>
      </c>
      <c r="G108" s="30">
        <v>39</v>
      </c>
      <c r="H108" s="30">
        <v>9</v>
      </c>
      <c r="I108" s="31" t="s">
        <v>102</v>
      </c>
      <c r="J108" s="30" t="s">
        <v>37</v>
      </c>
      <c r="K108" s="30" t="s">
        <v>37</v>
      </c>
      <c r="L108" s="41">
        <f>L109+L110</f>
        <v>1271207.6000000001</v>
      </c>
      <c r="M108" s="42">
        <f>M109+M110</f>
        <v>1318057.23</v>
      </c>
      <c r="N108" s="41">
        <f t="shared" ref="N108:T108" si="32">N109+N110</f>
        <v>1296128.7</v>
      </c>
      <c r="O108" s="41">
        <f t="shared" si="32"/>
        <v>1433333.4</v>
      </c>
      <c r="P108" s="41">
        <f t="shared" si="32"/>
        <v>1822714.2999999998</v>
      </c>
      <c r="Q108" s="41">
        <f t="shared" si="32"/>
        <v>1621384.3835799994</v>
      </c>
      <c r="R108" s="41">
        <f t="shared" si="32"/>
        <v>1420724.3</v>
      </c>
      <c r="S108" s="41">
        <f>S109+S110</f>
        <v>1787901.9</v>
      </c>
      <c r="T108" s="41">
        <f t="shared" si="32"/>
        <v>1466874.7999999998</v>
      </c>
      <c r="U108" s="41">
        <f>U111</f>
        <v>1530417</v>
      </c>
      <c r="V108" s="41">
        <f>V111</f>
        <v>1467564.6</v>
      </c>
      <c r="W108" s="41">
        <f>W111</f>
        <v>1492007.8</v>
      </c>
      <c r="X108" s="140">
        <f>W108+V108+U108+T108+R108+P108+N108+L108</f>
        <v>11767639.1</v>
      </c>
      <c r="Y108" s="22"/>
      <c r="Z108" s="17"/>
      <c r="AC108" s="15"/>
    </row>
    <row r="109" spans="1:29" s="13" customFormat="1" ht="28.5" customHeight="1" x14ac:dyDescent="0.25">
      <c r="A109" s="280"/>
      <c r="B109" s="281"/>
      <c r="C109" s="36" t="s">
        <v>104</v>
      </c>
      <c r="D109" s="37" t="s">
        <v>271</v>
      </c>
      <c r="E109" s="37" t="s">
        <v>37</v>
      </c>
      <c r="F109" s="37" t="s">
        <v>37</v>
      </c>
      <c r="G109" s="38">
        <v>39</v>
      </c>
      <c r="H109" s="38">
        <v>9</v>
      </c>
      <c r="I109" s="37" t="s">
        <v>102</v>
      </c>
      <c r="J109" s="38" t="s">
        <v>37</v>
      </c>
      <c r="K109" s="38" t="s">
        <v>37</v>
      </c>
      <c r="L109" s="46">
        <f t="shared" ref="L109:W109" si="33">L111+L113+L114</f>
        <v>1271207.6000000001</v>
      </c>
      <c r="M109" s="46">
        <f t="shared" si="33"/>
        <v>1318057.23</v>
      </c>
      <c r="N109" s="46">
        <f t="shared" si="33"/>
        <v>1296128.7</v>
      </c>
      <c r="O109" s="46">
        <f t="shared" si="33"/>
        <v>1433333.4</v>
      </c>
      <c r="P109" s="46">
        <f t="shared" si="33"/>
        <v>1822714.2999999998</v>
      </c>
      <c r="Q109" s="46">
        <f t="shared" si="33"/>
        <v>1621384.3835799994</v>
      </c>
      <c r="R109" s="46">
        <f t="shared" si="33"/>
        <v>1420724.3</v>
      </c>
      <c r="S109" s="46">
        <f>S111+S113+S114</f>
        <v>1787901.9</v>
      </c>
      <c r="T109" s="46">
        <f t="shared" si="33"/>
        <v>1466874.7999999998</v>
      </c>
      <c r="U109" s="46">
        <f t="shared" si="33"/>
        <v>1530417</v>
      </c>
      <c r="V109" s="46">
        <f t="shared" si="33"/>
        <v>1467564.6</v>
      </c>
      <c r="W109" s="46">
        <f t="shared" si="33"/>
        <v>1492007.8</v>
      </c>
      <c r="X109" s="70"/>
      <c r="Y109" s="22"/>
      <c r="Z109" s="17"/>
      <c r="AC109" s="15"/>
    </row>
    <row r="110" spans="1:29" s="13" customFormat="1" ht="22.5" customHeight="1" x14ac:dyDescent="0.25">
      <c r="A110" s="282"/>
      <c r="B110" s="283"/>
      <c r="C110" s="36" t="s">
        <v>2</v>
      </c>
      <c r="D110" s="37" t="s">
        <v>103</v>
      </c>
      <c r="E110" s="37" t="s">
        <v>37</v>
      </c>
      <c r="F110" s="37" t="s">
        <v>37</v>
      </c>
      <c r="G110" s="38">
        <v>39</v>
      </c>
      <c r="H110" s="38">
        <v>9</v>
      </c>
      <c r="I110" s="37" t="s">
        <v>102</v>
      </c>
      <c r="J110" s="38" t="s">
        <v>37</v>
      </c>
      <c r="K110" s="38" t="s">
        <v>37</v>
      </c>
      <c r="L110" s="46">
        <f>L112</f>
        <v>0</v>
      </c>
      <c r="M110" s="39">
        <f>M112</f>
        <v>0</v>
      </c>
      <c r="N110" s="46">
        <f t="shared" ref="N110:W110" si="34">N112</f>
        <v>0</v>
      </c>
      <c r="O110" s="46">
        <f t="shared" si="34"/>
        <v>0</v>
      </c>
      <c r="P110" s="46">
        <f t="shared" si="34"/>
        <v>0</v>
      </c>
      <c r="Q110" s="46">
        <f t="shared" si="34"/>
        <v>0</v>
      </c>
      <c r="R110" s="46">
        <f t="shared" si="34"/>
        <v>0</v>
      </c>
      <c r="S110" s="46">
        <f>S112</f>
        <v>0</v>
      </c>
      <c r="T110" s="46">
        <f t="shared" si="34"/>
        <v>0</v>
      </c>
      <c r="U110" s="46">
        <f t="shared" si="34"/>
        <v>0</v>
      </c>
      <c r="V110" s="46">
        <f t="shared" si="34"/>
        <v>0</v>
      </c>
      <c r="W110" s="46">
        <f t="shared" si="34"/>
        <v>0</v>
      </c>
      <c r="X110" s="70"/>
      <c r="Y110" s="22"/>
      <c r="Z110" s="17"/>
      <c r="AC110" s="15"/>
    </row>
    <row r="111" spans="1:29" s="4" customFormat="1" ht="31.5" x14ac:dyDescent="0.25">
      <c r="A111" s="55" t="s">
        <v>272</v>
      </c>
      <c r="B111" s="55" t="s">
        <v>165</v>
      </c>
      <c r="C111" s="55" t="s">
        <v>104</v>
      </c>
      <c r="D111" s="56" t="s">
        <v>271</v>
      </c>
      <c r="E111" s="56" t="s">
        <v>37</v>
      </c>
      <c r="F111" s="56" t="s">
        <v>37</v>
      </c>
      <c r="G111" s="57">
        <v>39</v>
      </c>
      <c r="H111" s="57">
        <v>9</v>
      </c>
      <c r="I111" s="56" t="s">
        <v>113</v>
      </c>
      <c r="J111" s="57" t="s">
        <v>37</v>
      </c>
      <c r="K111" s="57" t="s">
        <v>37</v>
      </c>
      <c r="L111" s="58">
        <v>1271207.6000000001</v>
      </c>
      <c r="M111" s="59">
        <v>1318057.23</v>
      </c>
      <c r="N111" s="59">
        <v>1296128.7</v>
      </c>
      <c r="O111" s="59">
        <v>1433333.4</v>
      </c>
      <c r="P111" s="59">
        <v>1822714.2999999998</v>
      </c>
      <c r="Q111" s="59">
        <v>1621384.3835799994</v>
      </c>
      <c r="R111" s="59">
        <v>1420724.3</v>
      </c>
      <c r="S111" s="59">
        <v>1787901.9</v>
      </c>
      <c r="T111" s="59">
        <v>1466874.7999999998</v>
      </c>
      <c r="U111" s="59">
        <v>1530417</v>
      </c>
      <c r="V111" s="59">
        <v>1467564.6</v>
      </c>
      <c r="W111" s="59">
        <v>1492007.8</v>
      </c>
      <c r="X111" s="67"/>
      <c r="Z111" s="18"/>
      <c r="AC111" s="5"/>
    </row>
    <row r="112" spans="1:29" s="4" customFormat="1" ht="58.5" customHeight="1" x14ac:dyDescent="0.25">
      <c r="A112" s="55" t="s">
        <v>273</v>
      </c>
      <c r="B112" s="55" t="s">
        <v>274</v>
      </c>
      <c r="C112" s="55" t="s">
        <v>2</v>
      </c>
      <c r="D112" s="56" t="s">
        <v>103</v>
      </c>
      <c r="E112" s="56" t="s">
        <v>37</v>
      </c>
      <c r="F112" s="56" t="s">
        <v>37</v>
      </c>
      <c r="G112" s="57">
        <v>39</v>
      </c>
      <c r="H112" s="57">
        <v>9</v>
      </c>
      <c r="I112" s="56" t="s">
        <v>116</v>
      </c>
      <c r="J112" s="57" t="s">
        <v>37</v>
      </c>
      <c r="K112" s="57" t="s">
        <v>37</v>
      </c>
      <c r="L112" s="58">
        <v>0</v>
      </c>
      <c r="M112" s="59">
        <v>0</v>
      </c>
      <c r="N112" s="58">
        <v>0</v>
      </c>
      <c r="O112" s="58">
        <v>0</v>
      </c>
      <c r="P112" s="58">
        <v>0</v>
      </c>
      <c r="Q112" s="58">
        <v>0</v>
      </c>
      <c r="R112" s="58">
        <v>0</v>
      </c>
      <c r="S112" s="58">
        <v>0</v>
      </c>
      <c r="T112" s="58">
        <v>0</v>
      </c>
      <c r="U112" s="58">
        <v>0</v>
      </c>
      <c r="V112" s="58">
        <v>0</v>
      </c>
      <c r="W112" s="58">
        <v>0</v>
      </c>
      <c r="X112" s="67"/>
      <c r="Z112" s="18"/>
      <c r="AC112" s="5"/>
    </row>
    <row r="113" spans="1:29" s="4" customFormat="1" ht="65.25" customHeight="1" x14ac:dyDescent="0.25">
      <c r="A113" s="55" t="s">
        <v>275</v>
      </c>
      <c r="B113" s="55" t="s">
        <v>276</v>
      </c>
      <c r="C113" s="55" t="s">
        <v>104</v>
      </c>
      <c r="D113" s="56" t="s">
        <v>271</v>
      </c>
      <c r="E113" s="56" t="s">
        <v>37</v>
      </c>
      <c r="F113" s="56" t="s">
        <v>37</v>
      </c>
      <c r="G113" s="57">
        <v>39</v>
      </c>
      <c r="H113" s="57">
        <v>9</v>
      </c>
      <c r="I113" s="56" t="s">
        <v>119</v>
      </c>
      <c r="J113" s="57" t="s">
        <v>37</v>
      </c>
      <c r="K113" s="57" t="s">
        <v>37</v>
      </c>
      <c r="L113" s="58">
        <v>0</v>
      </c>
      <c r="M113" s="59">
        <v>0</v>
      </c>
      <c r="N113" s="58">
        <v>0</v>
      </c>
      <c r="O113" s="58">
        <v>0</v>
      </c>
      <c r="P113" s="58">
        <v>0</v>
      </c>
      <c r="Q113" s="58">
        <v>0</v>
      </c>
      <c r="R113" s="58">
        <v>0</v>
      </c>
      <c r="S113" s="58">
        <v>0</v>
      </c>
      <c r="T113" s="58">
        <v>0</v>
      </c>
      <c r="U113" s="58">
        <v>0</v>
      </c>
      <c r="V113" s="58">
        <v>0</v>
      </c>
      <c r="W113" s="58">
        <v>0</v>
      </c>
      <c r="X113" s="67"/>
      <c r="Z113" s="18"/>
      <c r="AC113" s="5"/>
    </row>
    <row r="114" spans="1:29" s="4" customFormat="1" ht="31.5" x14ac:dyDescent="0.25">
      <c r="A114" s="55" t="s">
        <v>277</v>
      </c>
      <c r="B114" s="55" t="s">
        <v>278</v>
      </c>
      <c r="C114" s="55" t="s">
        <v>104</v>
      </c>
      <c r="D114" s="56" t="s">
        <v>271</v>
      </c>
      <c r="E114" s="56" t="s">
        <v>37</v>
      </c>
      <c r="F114" s="56" t="s">
        <v>37</v>
      </c>
      <c r="G114" s="57">
        <v>39</v>
      </c>
      <c r="H114" s="57">
        <v>9</v>
      </c>
      <c r="I114" s="56" t="s">
        <v>122</v>
      </c>
      <c r="J114" s="57" t="s">
        <v>37</v>
      </c>
      <c r="K114" s="57" t="s">
        <v>37</v>
      </c>
      <c r="L114" s="58">
        <v>0</v>
      </c>
      <c r="M114" s="59">
        <v>0</v>
      </c>
      <c r="N114" s="58">
        <v>0</v>
      </c>
      <c r="O114" s="58">
        <v>0</v>
      </c>
      <c r="P114" s="58">
        <v>0</v>
      </c>
      <c r="Q114" s="58">
        <v>0</v>
      </c>
      <c r="R114" s="58">
        <v>0</v>
      </c>
      <c r="S114" s="58">
        <v>0</v>
      </c>
      <c r="T114" s="58">
        <v>0</v>
      </c>
      <c r="U114" s="58">
        <v>0</v>
      </c>
      <c r="V114" s="58">
        <v>0</v>
      </c>
      <c r="W114" s="58">
        <v>0</v>
      </c>
      <c r="X114" s="74"/>
      <c r="Y114" s="26"/>
      <c r="Z114" s="18"/>
      <c r="AA114" s="26"/>
      <c r="AB114" s="26"/>
      <c r="AC114" s="26"/>
    </row>
    <row r="115" spans="1:29" s="13" customFormat="1" ht="52.5" customHeight="1" x14ac:dyDescent="0.25">
      <c r="A115" s="40" t="s">
        <v>279</v>
      </c>
      <c r="B115" s="40" t="s">
        <v>280</v>
      </c>
      <c r="C115" s="40" t="s">
        <v>110</v>
      </c>
      <c r="D115" s="31" t="s">
        <v>103</v>
      </c>
      <c r="E115" s="31" t="s">
        <v>37</v>
      </c>
      <c r="F115" s="31" t="s">
        <v>37</v>
      </c>
      <c r="G115" s="30">
        <v>39</v>
      </c>
      <c r="H115" s="30" t="s">
        <v>281</v>
      </c>
      <c r="I115" s="31" t="s">
        <v>102</v>
      </c>
      <c r="J115" s="30" t="s">
        <v>37</v>
      </c>
      <c r="K115" s="30" t="s">
        <v>37</v>
      </c>
      <c r="L115" s="41">
        <f t="shared" ref="L115:W115" si="35">SUM(L116:L118)</f>
        <v>0</v>
      </c>
      <c r="M115" s="42">
        <f t="shared" si="35"/>
        <v>0</v>
      </c>
      <c r="N115" s="41">
        <f t="shared" si="35"/>
        <v>0</v>
      </c>
      <c r="O115" s="41">
        <f t="shared" si="35"/>
        <v>0</v>
      </c>
      <c r="P115" s="41">
        <f t="shared" si="35"/>
        <v>0</v>
      </c>
      <c r="Q115" s="41">
        <f t="shared" si="35"/>
        <v>0</v>
      </c>
      <c r="R115" s="41">
        <f t="shared" si="35"/>
        <v>0</v>
      </c>
      <c r="S115" s="41">
        <f t="shared" si="35"/>
        <v>0</v>
      </c>
      <c r="T115" s="41">
        <f t="shared" si="35"/>
        <v>150000000</v>
      </c>
      <c r="U115" s="41">
        <f t="shared" si="35"/>
        <v>100000000</v>
      </c>
      <c r="V115" s="41">
        <f t="shared" si="35"/>
        <v>100000000</v>
      </c>
      <c r="W115" s="41">
        <f t="shared" si="35"/>
        <v>100000000</v>
      </c>
      <c r="X115" s="140">
        <f>W115+V115+U115+T115+R115+P115+N115+L115</f>
        <v>450000000</v>
      </c>
      <c r="Y115" s="17"/>
      <c r="Z115" s="17"/>
      <c r="AC115" s="15"/>
    </row>
    <row r="116" spans="1:29" s="4" customFormat="1" ht="45" customHeight="1" x14ac:dyDescent="0.25">
      <c r="A116" s="55" t="s">
        <v>282</v>
      </c>
      <c r="B116" s="55" t="s">
        <v>283</v>
      </c>
      <c r="C116" s="55" t="s">
        <v>2</v>
      </c>
      <c r="D116" s="56" t="s">
        <v>103</v>
      </c>
      <c r="E116" s="56" t="s">
        <v>37</v>
      </c>
      <c r="F116" s="56" t="s">
        <v>37</v>
      </c>
      <c r="G116" s="57">
        <v>39</v>
      </c>
      <c r="H116" s="57" t="s">
        <v>281</v>
      </c>
      <c r="I116" s="56" t="s">
        <v>113</v>
      </c>
      <c r="J116" s="57" t="s">
        <v>37</v>
      </c>
      <c r="K116" s="57" t="s">
        <v>37</v>
      </c>
      <c r="L116" s="58">
        <v>0</v>
      </c>
      <c r="M116" s="59">
        <v>0</v>
      </c>
      <c r="N116" s="58">
        <v>0</v>
      </c>
      <c r="O116" s="58">
        <v>0</v>
      </c>
      <c r="P116" s="58">
        <v>0</v>
      </c>
      <c r="Q116" s="58">
        <v>0</v>
      </c>
      <c r="R116" s="58">
        <v>0</v>
      </c>
      <c r="S116" s="58">
        <v>0</v>
      </c>
      <c r="T116" s="59">
        <v>0</v>
      </c>
      <c r="U116" s="59">
        <v>0</v>
      </c>
      <c r="V116" s="59">
        <v>0</v>
      </c>
      <c r="W116" s="59">
        <v>0</v>
      </c>
      <c r="X116" s="67"/>
      <c r="Z116" s="18"/>
      <c r="AC116" s="5"/>
    </row>
    <row r="117" spans="1:29" s="4" customFormat="1" ht="54" customHeight="1" x14ac:dyDescent="0.25">
      <c r="A117" s="55" t="s">
        <v>284</v>
      </c>
      <c r="B117" s="55" t="s">
        <v>285</v>
      </c>
      <c r="C117" s="55" t="s">
        <v>2</v>
      </c>
      <c r="D117" s="56" t="s">
        <v>103</v>
      </c>
      <c r="E117" s="56" t="s">
        <v>37</v>
      </c>
      <c r="F117" s="56" t="s">
        <v>37</v>
      </c>
      <c r="G117" s="57">
        <v>39</v>
      </c>
      <c r="H117" s="57" t="s">
        <v>281</v>
      </c>
      <c r="I117" s="56" t="s">
        <v>116</v>
      </c>
      <c r="J117" s="57" t="s">
        <v>37</v>
      </c>
      <c r="K117" s="57" t="s">
        <v>37</v>
      </c>
      <c r="L117" s="58">
        <v>0</v>
      </c>
      <c r="M117" s="59">
        <v>0</v>
      </c>
      <c r="N117" s="58">
        <v>0</v>
      </c>
      <c r="O117" s="58">
        <v>0</v>
      </c>
      <c r="P117" s="58">
        <v>0</v>
      </c>
      <c r="Q117" s="58">
        <v>0</v>
      </c>
      <c r="R117" s="58">
        <v>0</v>
      </c>
      <c r="S117" s="58">
        <v>0</v>
      </c>
      <c r="T117" s="59">
        <v>0</v>
      </c>
      <c r="U117" s="59">
        <v>0</v>
      </c>
      <c r="V117" s="59">
        <v>0</v>
      </c>
      <c r="W117" s="59">
        <v>0</v>
      </c>
      <c r="X117" s="67"/>
      <c r="Z117" s="18"/>
      <c r="AC117" s="5"/>
    </row>
    <row r="118" spans="1:29" s="4" customFormat="1" ht="38.25" customHeight="1" x14ac:dyDescent="0.25">
      <c r="A118" s="55" t="s">
        <v>286</v>
      </c>
      <c r="B118" s="55" t="s">
        <v>287</v>
      </c>
      <c r="C118" s="55" t="s">
        <v>2</v>
      </c>
      <c r="D118" s="56" t="s">
        <v>103</v>
      </c>
      <c r="E118" s="56" t="s">
        <v>37</v>
      </c>
      <c r="F118" s="56" t="s">
        <v>37</v>
      </c>
      <c r="G118" s="57">
        <v>39</v>
      </c>
      <c r="H118" s="57" t="s">
        <v>281</v>
      </c>
      <c r="I118" s="56" t="s">
        <v>119</v>
      </c>
      <c r="J118" s="57" t="s">
        <v>37</v>
      </c>
      <c r="K118" s="57" t="s">
        <v>37</v>
      </c>
      <c r="L118" s="58">
        <v>0</v>
      </c>
      <c r="M118" s="59">
        <v>0</v>
      </c>
      <c r="N118" s="58">
        <v>0</v>
      </c>
      <c r="O118" s="58">
        <v>0</v>
      </c>
      <c r="P118" s="58">
        <v>0</v>
      </c>
      <c r="Q118" s="58">
        <v>0</v>
      </c>
      <c r="R118" s="58">
        <v>0</v>
      </c>
      <c r="S118" s="58">
        <v>0</v>
      </c>
      <c r="T118" s="59">
        <v>150000000</v>
      </c>
      <c r="U118" s="59">
        <v>100000000</v>
      </c>
      <c r="V118" s="59">
        <v>100000000</v>
      </c>
      <c r="W118" s="59">
        <v>100000000</v>
      </c>
      <c r="X118" s="67"/>
      <c r="Z118" s="18"/>
      <c r="AC118" s="5"/>
    </row>
    <row r="119" spans="1:29" x14ac:dyDescent="0.2">
      <c r="N119" s="154"/>
    </row>
    <row r="120" spans="1:29" x14ac:dyDescent="0.2">
      <c r="N120" s="154"/>
    </row>
    <row r="121" spans="1:29" x14ac:dyDescent="0.2">
      <c r="N121" s="154">
        <v>769065506.79999995</v>
      </c>
      <c r="O121" s="154"/>
      <c r="P121" s="154"/>
    </row>
    <row r="122" spans="1:29" x14ac:dyDescent="0.2">
      <c r="N122" s="154">
        <v>729181976.70000005</v>
      </c>
      <c r="O122" s="154"/>
      <c r="P122" s="154"/>
    </row>
    <row r="123" spans="1:29" x14ac:dyDescent="0.2">
      <c r="N123" s="154">
        <v>727470053.89999998</v>
      </c>
      <c r="O123" s="154"/>
      <c r="P123" s="154"/>
    </row>
    <row r="124" spans="1:29" x14ac:dyDescent="0.2">
      <c r="N124" s="154">
        <v>909547214.79999995</v>
      </c>
      <c r="O124" s="154"/>
      <c r="P124" s="154"/>
    </row>
    <row r="125" spans="1:29" x14ac:dyDescent="0.2">
      <c r="N125" s="154">
        <v>1217061567.0999999</v>
      </c>
      <c r="O125" s="154"/>
      <c r="P125" s="154"/>
    </row>
    <row r="126" spans="1:29" x14ac:dyDescent="0.2">
      <c r="N126" s="154">
        <v>1366833981.5</v>
      </c>
      <c r="O126" s="154"/>
      <c r="P126" s="154"/>
    </row>
    <row r="127" spans="1:29" x14ac:dyDescent="0.2">
      <c r="M127" s="155"/>
      <c r="N127" s="154">
        <v>1378647834.7</v>
      </c>
      <c r="O127" s="154"/>
      <c r="P127" s="154"/>
    </row>
    <row r="128" spans="1:29" x14ac:dyDescent="0.2">
      <c r="N128" s="154">
        <v>1337212992.5999999</v>
      </c>
      <c r="O128" s="154"/>
      <c r="P128" s="154"/>
    </row>
    <row r="129" spans="14:16" x14ac:dyDescent="0.2">
      <c r="N129" s="154"/>
      <c r="O129" s="154"/>
      <c r="P129" s="154"/>
    </row>
    <row r="130" spans="14:16" x14ac:dyDescent="0.2">
      <c r="N130" s="154">
        <f>SUM(N121:N129)</f>
        <v>8435021128.0999985</v>
      </c>
      <c r="O130" s="154"/>
      <c r="P130" s="154"/>
    </row>
  </sheetData>
  <mergeCells count="33">
    <mergeCell ref="E4:E5"/>
    <mergeCell ref="A1:W1"/>
    <mergeCell ref="A2:W2"/>
    <mergeCell ref="A3:A5"/>
    <mergeCell ref="B3:B5"/>
    <mergeCell ref="C3:C5"/>
    <mergeCell ref="L3:W3"/>
    <mergeCell ref="D4:D5"/>
    <mergeCell ref="G4:G5"/>
    <mergeCell ref="H4:H5"/>
    <mergeCell ref="J4:J5"/>
    <mergeCell ref="I4:I5"/>
    <mergeCell ref="D3:K3"/>
    <mergeCell ref="K4:K5"/>
    <mergeCell ref="L4:M4"/>
    <mergeCell ref="N4:O4"/>
    <mergeCell ref="F4:F5"/>
    <mergeCell ref="U4:U5"/>
    <mergeCell ref="V4:V5"/>
    <mergeCell ref="W4:W5"/>
    <mergeCell ref="P4:Q4"/>
    <mergeCell ref="T4:T5"/>
    <mergeCell ref="R4:S4"/>
    <mergeCell ref="A36:B40"/>
    <mergeCell ref="A54:B55"/>
    <mergeCell ref="A91:B92"/>
    <mergeCell ref="A8:B13"/>
    <mergeCell ref="A22:B23"/>
    <mergeCell ref="A99:B100"/>
    <mergeCell ref="A94:B95"/>
    <mergeCell ref="A109:B110"/>
    <mergeCell ref="A48:B50"/>
    <mergeCell ref="A45:B46"/>
  </mergeCells>
  <printOptions horizontalCentered="1"/>
  <pageMargins left="0.15748031496062992" right="0.15748031496062992" top="0.39370078740157483" bottom="0" header="0" footer="0"/>
  <pageSetup paperSize="8" scale="56" firstPageNumber="139"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5" zoomScaleNormal="85" zoomScaleSheetLayoutView="100"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2.75" x14ac:dyDescent="0.2"/>
  <cols>
    <col min="1" max="1" width="14.28515625" style="1" customWidth="1"/>
    <col min="2" max="2" width="32.42578125" style="81" customWidth="1"/>
    <col min="3" max="3" width="29.5703125" style="1" customWidth="1"/>
    <col min="4" max="4" width="25.28515625" style="131" customWidth="1"/>
    <col min="5" max="15" width="15.7109375" style="1" customWidth="1"/>
    <col min="16" max="16" width="16.140625" style="1" bestFit="1" customWidth="1"/>
    <col min="17" max="256" width="9.140625" style="1"/>
    <col min="257" max="257" width="13" style="1" customWidth="1"/>
    <col min="258" max="258" width="32.42578125" style="1" customWidth="1"/>
    <col min="259" max="259" width="29.5703125" style="1" customWidth="1"/>
    <col min="260" max="260" width="22" style="1" customWidth="1"/>
    <col min="261" max="262" width="12.85546875" style="1" customWidth="1"/>
    <col min="263" max="263" width="13.140625" style="1" customWidth="1"/>
    <col min="264" max="264" width="13.42578125" style="1" customWidth="1"/>
    <col min="265" max="265" width="14.42578125" style="1" customWidth="1"/>
    <col min="266" max="266" width="14.5703125" style="1" customWidth="1"/>
    <col min="267" max="267" width="14.28515625" style="1" customWidth="1"/>
    <col min="268" max="268" width="14.42578125" style="1" customWidth="1"/>
    <col min="269" max="269" width="14.28515625" style="1" customWidth="1"/>
    <col min="270" max="270" width="14.85546875" style="1" customWidth="1"/>
    <col min="271" max="271" width="14.5703125" style="1" customWidth="1"/>
    <col min="272" max="272" width="14.42578125" style="1" bestFit="1" customWidth="1"/>
    <col min="273" max="512" width="9.140625" style="1"/>
    <col min="513" max="513" width="13" style="1" customWidth="1"/>
    <col min="514" max="514" width="32.42578125" style="1" customWidth="1"/>
    <col min="515" max="515" width="29.5703125" style="1" customWidth="1"/>
    <col min="516" max="516" width="22" style="1" customWidth="1"/>
    <col min="517" max="518" width="12.85546875" style="1" customWidth="1"/>
    <col min="519" max="519" width="13.140625" style="1" customWidth="1"/>
    <col min="520" max="520" width="13.42578125" style="1" customWidth="1"/>
    <col min="521" max="521" width="14.42578125" style="1" customWidth="1"/>
    <col min="522" max="522" width="14.5703125" style="1" customWidth="1"/>
    <col min="523" max="523" width="14.28515625" style="1" customWidth="1"/>
    <col min="524" max="524" width="14.42578125" style="1" customWidth="1"/>
    <col min="525" max="525" width="14.28515625" style="1" customWidth="1"/>
    <col min="526" max="526" width="14.85546875" style="1" customWidth="1"/>
    <col min="527" max="527" width="14.5703125" style="1" customWidth="1"/>
    <col min="528" max="528" width="14.42578125" style="1" bestFit="1" customWidth="1"/>
    <col min="529" max="768" width="9.140625" style="1"/>
    <col min="769" max="769" width="13" style="1" customWidth="1"/>
    <col min="770" max="770" width="32.42578125" style="1" customWidth="1"/>
    <col min="771" max="771" width="29.5703125" style="1" customWidth="1"/>
    <col min="772" max="772" width="22" style="1" customWidth="1"/>
    <col min="773" max="774" width="12.85546875" style="1" customWidth="1"/>
    <col min="775" max="775" width="13.140625" style="1" customWidth="1"/>
    <col min="776" max="776" width="13.42578125" style="1" customWidth="1"/>
    <col min="777" max="777" width="14.42578125" style="1" customWidth="1"/>
    <col min="778" max="778" width="14.5703125" style="1" customWidth="1"/>
    <col min="779" max="779" width="14.28515625" style="1" customWidth="1"/>
    <col min="780" max="780" width="14.42578125" style="1" customWidth="1"/>
    <col min="781" max="781" width="14.28515625" style="1" customWidth="1"/>
    <col min="782" max="782" width="14.85546875" style="1" customWidth="1"/>
    <col min="783" max="783" width="14.5703125" style="1" customWidth="1"/>
    <col min="784" max="784" width="14.42578125" style="1" bestFit="1" customWidth="1"/>
    <col min="785" max="1024" width="9.140625" style="1"/>
    <col min="1025" max="1025" width="13" style="1" customWidth="1"/>
    <col min="1026" max="1026" width="32.42578125" style="1" customWidth="1"/>
    <col min="1027" max="1027" width="29.5703125" style="1" customWidth="1"/>
    <col min="1028" max="1028" width="22" style="1" customWidth="1"/>
    <col min="1029" max="1030" width="12.85546875" style="1" customWidth="1"/>
    <col min="1031" max="1031" width="13.140625" style="1" customWidth="1"/>
    <col min="1032" max="1032" width="13.42578125" style="1" customWidth="1"/>
    <col min="1033" max="1033" width="14.42578125" style="1" customWidth="1"/>
    <col min="1034" max="1034" width="14.5703125" style="1" customWidth="1"/>
    <col min="1035" max="1035" width="14.28515625" style="1" customWidth="1"/>
    <col min="1036" max="1036" width="14.42578125" style="1" customWidth="1"/>
    <col min="1037" max="1037" width="14.28515625" style="1" customWidth="1"/>
    <col min="1038" max="1038" width="14.85546875" style="1" customWidth="1"/>
    <col min="1039" max="1039" width="14.5703125" style="1" customWidth="1"/>
    <col min="1040" max="1040" width="14.42578125" style="1" bestFit="1" customWidth="1"/>
    <col min="1041" max="1280" width="9.140625" style="1"/>
    <col min="1281" max="1281" width="13" style="1" customWidth="1"/>
    <col min="1282" max="1282" width="32.42578125" style="1" customWidth="1"/>
    <col min="1283" max="1283" width="29.5703125" style="1" customWidth="1"/>
    <col min="1284" max="1284" width="22" style="1" customWidth="1"/>
    <col min="1285" max="1286" width="12.85546875" style="1" customWidth="1"/>
    <col min="1287" max="1287" width="13.140625" style="1" customWidth="1"/>
    <col min="1288" max="1288" width="13.42578125" style="1" customWidth="1"/>
    <col min="1289" max="1289" width="14.42578125" style="1" customWidth="1"/>
    <col min="1290" max="1290" width="14.5703125" style="1" customWidth="1"/>
    <col min="1291" max="1291" width="14.28515625" style="1" customWidth="1"/>
    <col min="1292" max="1292" width="14.42578125" style="1" customWidth="1"/>
    <col min="1293" max="1293" width="14.28515625" style="1" customWidth="1"/>
    <col min="1294" max="1294" width="14.85546875" style="1" customWidth="1"/>
    <col min="1295" max="1295" width="14.5703125" style="1" customWidth="1"/>
    <col min="1296" max="1296" width="14.42578125" style="1" bestFit="1" customWidth="1"/>
    <col min="1297" max="1536" width="9.140625" style="1"/>
    <col min="1537" max="1537" width="13" style="1" customWidth="1"/>
    <col min="1538" max="1538" width="32.42578125" style="1" customWidth="1"/>
    <col min="1539" max="1539" width="29.5703125" style="1" customWidth="1"/>
    <col min="1540" max="1540" width="22" style="1" customWidth="1"/>
    <col min="1541" max="1542" width="12.85546875" style="1" customWidth="1"/>
    <col min="1543" max="1543" width="13.140625" style="1" customWidth="1"/>
    <col min="1544" max="1544" width="13.42578125" style="1" customWidth="1"/>
    <col min="1545" max="1545" width="14.42578125" style="1" customWidth="1"/>
    <col min="1546" max="1546" width="14.5703125" style="1" customWidth="1"/>
    <col min="1547" max="1547" width="14.28515625" style="1" customWidth="1"/>
    <col min="1548" max="1548" width="14.42578125" style="1" customWidth="1"/>
    <col min="1549" max="1549" width="14.28515625" style="1" customWidth="1"/>
    <col min="1550" max="1550" width="14.85546875" style="1" customWidth="1"/>
    <col min="1551" max="1551" width="14.5703125" style="1" customWidth="1"/>
    <col min="1552" max="1552" width="14.42578125" style="1" bestFit="1" customWidth="1"/>
    <col min="1553" max="1792" width="9.140625" style="1"/>
    <col min="1793" max="1793" width="13" style="1" customWidth="1"/>
    <col min="1794" max="1794" width="32.42578125" style="1" customWidth="1"/>
    <col min="1795" max="1795" width="29.5703125" style="1" customWidth="1"/>
    <col min="1796" max="1796" width="22" style="1" customWidth="1"/>
    <col min="1797" max="1798" width="12.85546875" style="1" customWidth="1"/>
    <col min="1799" max="1799" width="13.140625" style="1" customWidth="1"/>
    <col min="1800" max="1800" width="13.42578125" style="1" customWidth="1"/>
    <col min="1801" max="1801" width="14.42578125" style="1" customWidth="1"/>
    <col min="1802" max="1802" width="14.5703125" style="1" customWidth="1"/>
    <col min="1803" max="1803" width="14.28515625" style="1" customWidth="1"/>
    <col min="1804" max="1804" width="14.42578125" style="1" customWidth="1"/>
    <col min="1805" max="1805" width="14.28515625" style="1" customWidth="1"/>
    <col min="1806" max="1806" width="14.85546875" style="1" customWidth="1"/>
    <col min="1807" max="1807" width="14.5703125" style="1" customWidth="1"/>
    <col min="1808" max="1808" width="14.42578125" style="1" bestFit="1" customWidth="1"/>
    <col min="1809" max="2048" width="9.140625" style="1"/>
    <col min="2049" max="2049" width="13" style="1" customWidth="1"/>
    <col min="2050" max="2050" width="32.42578125" style="1" customWidth="1"/>
    <col min="2051" max="2051" width="29.5703125" style="1" customWidth="1"/>
    <col min="2052" max="2052" width="22" style="1" customWidth="1"/>
    <col min="2053" max="2054" width="12.85546875" style="1" customWidth="1"/>
    <col min="2055" max="2055" width="13.140625" style="1" customWidth="1"/>
    <col min="2056" max="2056" width="13.42578125" style="1" customWidth="1"/>
    <col min="2057" max="2057" width="14.42578125" style="1" customWidth="1"/>
    <col min="2058" max="2058" width="14.5703125" style="1" customWidth="1"/>
    <col min="2059" max="2059" width="14.28515625" style="1" customWidth="1"/>
    <col min="2060" max="2060" width="14.42578125" style="1" customWidth="1"/>
    <col min="2061" max="2061" width="14.28515625" style="1" customWidth="1"/>
    <col min="2062" max="2062" width="14.85546875" style="1" customWidth="1"/>
    <col min="2063" max="2063" width="14.5703125" style="1" customWidth="1"/>
    <col min="2064" max="2064" width="14.42578125" style="1" bestFit="1" customWidth="1"/>
    <col min="2065" max="2304" width="9.140625" style="1"/>
    <col min="2305" max="2305" width="13" style="1" customWidth="1"/>
    <col min="2306" max="2306" width="32.42578125" style="1" customWidth="1"/>
    <col min="2307" max="2307" width="29.5703125" style="1" customWidth="1"/>
    <col min="2308" max="2308" width="22" style="1" customWidth="1"/>
    <col min="2309" max="2310" width="12.85546875" style="1" customWidth="1"/>
    <col min="2311" max="2311" width="13.140625" style="1" customWidth="1"/>
    <col min="2312" max="2312" width="13.42578125" style="1" customWidth="1"/>
    <col min="2313" max="2313" width="14.42578125" style="1" customWidth="1"/>
    <col min="2314" max="2314" width="14.5703125" style="1" customWidth="1"/>
    <col min="2315" max="2315" width="14.28515625" style="1" customWidth="1"/>
    <col min="2316" max="2316" width="14.42578125" style="1" customWidth="1"/>
    <col min="2317" max="2317" width="14.28515625" style="1" customWidth="1"/>
    <col min="2318" max="2318" width="14.85546875" style="1" customWidth="1"/>
    <col min="2319" max="2319" width="14.5703125" style="1" customWidth="1"/>
    <col min="2320" max="2320" width="14.42578125" style="1" bestFit="1" customWidth="1"/>
    <col min="2321" max="2560" width="9.140625" style="1"/>
    <col min="2561" max="2561" width="13" style="1" customWidth="1"/>
    <col min="2562" max="2562" width="32.42578125" style="1" customWidth="1"/>
    <col min="2563" max="2563" width="29.5703125" style="1" customWidth="1"/>
    <col min="2564" max="2564" width="22" style="1" customWidth="1"/>
    <col min="2565" max="2566" width="12.85546875" style="1" customWidth="1"/>
    <col min="2567" max="2567" width="13.140625" style="1" customWidth="1"/>
    <col min="2568" max="2568" width="13.42578125" style="1" customWidth="1"/>
    <col min="2569" max="2569" width="14.42578125" style="1" customWidth="1"/>
    <col min="2570" max="2570" width="14.5703125" style="1" customWidth="1"/>
    <col min="2571" max="2571" width="14.28515625" style="1" customWidth="1"/>
    <col min="2572" max="2572" width="14.42578125" style="1" customWidth="1"/>
    <col min="2573" max="2573" width="14.28515625" style="1" customWidth="1"/>
    <col min="2574" max="2574" width="14.85546875" style="1" customWidth="1"/>
    <col min="2575" max="2575" width="14.5703125" style="1" customWidth="1"/>
    <col min="2576" max="2576" width="14.42578125" style="1" bestFit="1" customWidth="1"/>
    <col min="2577" max="2816" width="9.140625" style="1"/>
    <col min="2817" max="2817" width="13" style="1" customWidth="1"/>
    <col min="2818" max="2818" width="32.42578125" style="1" customWidth="1"/>
    <col min="2819" max="2819" width="29.5703125" style="1" customWidth="1"/>
    <col min="2820" max="2820" width="22" style="1" customWidth="1"/>
    <col min="2821" max="2822" width="12.85546875" style="1" customWidth="1"/>
    <col min="2823" max="2823" width="13.140625" style="1" customWidth="1"/>
    <col min="2824" max="2824" width="13.42578125" style="1" customWidth="1"/>
    <col min="2825" max="2825" width="14.42578125" style="1" customWidth="1"/>
    <col min="2826" max="2826" width="14.5703125" style="1" customWidth="1"/>
    <col min="2827" max="2827" width="14.28515625" style="1" customWidth="1"/>
    <col min="2828" max="2828" width="14.42578125" style="1" customWidth="1"/>
    <col min="2829" max="2829" width="14.28515625" style="1" customWidth="1"/>
    <col min="2830" max="2830" width="14.85546875" style="1" customWidth="1"/>
    <col min="2831" max="2831" width="14.5703125" style="1" customWidth="1"/>
    <col min="2832" max="2832" width="14.42578125" style="1" bestFit="1" customWidth="1"/>
    <col min="2833" max="3072" width="9.140625" style="1"/>
    <col min="3073" max="3073" width="13" style="1" customWidth="1"/>
    <col min="3074" max="3074" width="32.42578125" style="1" customWidth="1"/>
    <col min="3075" max="3075" width="29.5703125" style="1" customWidth="1"/>
    <col min="3076" max="3076" width="22" style="1" customWidth="1"/>
    <col min="3077" max="3078" width="12.85546875" style="1" customWidth="1"/>
    <col min="3079" max="3079" width="13.140625" style="1" customWidth="1"/>
    <col min="3080" max="3080" width="13.42578125" style="1" customWidth="1"/>
    <col min="3081" max="3081" width="14.42578125" style="1" customWidth="1"/>
    <col min="3082" max="3082" width="14.5703125" style="1" customWidth="1"/>
    <col min="3083" max="3083" width="14.28515625" style="1" customWidth="1"/>
    <col min="3084" max="3084" width="14.42578125" style="1" customWidth="1"/>
    <col min="3085" max="3085" width="14.28515625" style="1" customWidth="1"/>
    <col min="3086" max="3086" width="14.85546875" style="1" customWidth="1"/>
    <col min="3087" max="3087" width="14.5703125" style="1" customWidth="1"/>
    <col min="3088" max="3088" width="14.42578125" style="1" bestFit="1" customWidth="1"/>
    <col min="3089" max="3328" width="9.140625" style="1"/>
    <col min="3329" max="3329" width="13" style="1" customWidth="1"/>
    <col min="3330" max="3330" width="32.42578125" style="1" customWidth="1"/>
    <col min="3331" max="3331" width="29.5703125" style="1" customWidth="1"/>
    <col min="3332" max="3332" width="22" style="1" customWidth="1"/>
    <col min="3333" max="3334" width="12.85546875" style="1" customWidth="1"/>
    <col min="3335" max="3335" width="13.140625" style="1" customWidth="1"/>
    <col min="3336" max="3336" width="13.42578125" style="1" customWidth="1"/>
    <col min="3337" max="3337" width="14.42578125" style="1" customWidth="1"/>
    <col min="3338" max="3338" width="14.5703125" style="1" customWidth="1"/>
    <col min="3339" max="3339" width="14.28515625" style="1" customWidth="1"/>
    <col min="3340" max="3340" width="14.42578125" style="1" customWidth="1"/>
    <col min="3341" max="3341" width="14.28515625" style="1" customWidth="1"/>
    <col min="3342" max="3342" width="14.85546875" style="1" customWidth="1"/>
    <col min="3343" max="3343" width="14.5703125" style="1" customWidth="1"/>
    <col min="3344" max="3344" width="14.42578125" style="1" bestFit="1" customWidth="1"/>
    <col min="3345" max="3584" width="9.140625" style="1"/>
    <col min="3585" max="3585" width="13" style="1" customWidth="1"/>
    <col min="3586" max="3586" width="32.42578125" style="1" customWidth="1"/>
    <col min="3587" max="3587" width="29.5703125" style="1" customWidth="1"/>
    <col min="3588" max="3588" width="22" style="1" customWidth="1"/>
    <col min="3589" max="3590" width="12.85546875" style="1" customWidth="1"/>
    <col min="3591" max="3591" width="13.140625" style="1" customWidth="1"/>
    <col min="3592" max="3592" width="13.42578125" style="1" customWidth="1"/>
    <col min="3593" max="3593" width="14.42578125" style="1" customWidth="1"/>
    <col min="3594" max="3594" width="14.5703125" style="1" customWidth="1"/>
    <col min="3595" max="3595" width="14.28515625" style="1" customWidth="1"/>
    <col min="3596" max="3596" width="14.42578125" style="1" customWidth="1"/>
    <col min="3597" max="3597" width="14.28515625" style="1" customWidth="1"/>
    <col min="3598" max="3598" width="14.85546875" style="1" customWidth="1"/>
    <col min="3599" max="3599" width="14.5703125" style="1" customWidth="1"/>
    <col min="3600" max="3600" width="14.42578125" style="1" bestFit="1" customWidth="1"/>
    <col min="3601" max="3840" width="9.140625" style="1"/>
    <col min="3841" max="3841" width="13" style="1" customWidth="1"/>
    <col min="3842" max="3842" width="32.42578125" style="1" customWidth="1"/>
    <col min="3843" max="3843" width="29.5703125" style="1" customWidth="1"/>
    <col min="3844" max="3844" width="22" style="1" customWidth="1"/>
    <col min="3845" max="3846" width="12.85546875" style="1" customWidth="1"/>
    <col min="3847" max="3847" width="13.140625" style="1" customWidth="1"/>
    <col min="3848" max="3848" width="13.42578125" style="1" customWidth="1"/>
    <col min="3849" max="3849" width="14.42578125" style="1" customWidth="1"/>
    <col min="3850" max="3850" width="14.5703125" style="1" customWidth="1"/>
    <col min="3851" max="3851" width="14.28515625" style="1" customWidth="1"/>
    <col min="3852" max="3852" width="14.42578125" style="1" customWidth="1"/>
    <col min="3853" max="3853" width="14.28515625" style="1" customWidth="1"/>
    <col min="3854" max="3854" width="14.85546875" style="1" customWidth="1"/>
    <col min="3855" max="3855" width="14.5703125" style="1" customWidth="1"/>
    <col min="3856" max="3856" width="14.42578125" style="1" bestFit="1" customWidth="1"/>
    <col min="3857" max="4096" width="9.140625" style="1"/>
    <col min="4097" max="4097" width="13" style="1" customWidth="1"/>
    <col min="4098" max="4098" width="32.42578125" style="1" customWidth="1"/>
    <col min="4099" max="4099" width="29.5703125" style="1" customWidth="1"/>
    <col min="4100" max="4100" width="22" style="1" customWidth="1"/>
    <col min="4101" max="4102" width="12.85546875" style="1" customWidth="1"/>
    <col min="4103" max="4103" width="13.140625" style="1" customWidth="1"/>
    <col min="4104" max="4104" width="13.42578125" style="1" customWidth="1"/>
    <col min="4105" max="4105" width="14.42578125" style="1" customWidth="1"/>
    <col min="4106" max="4106" width="14.5703125" style="1" customWidth="1"/>
    <col min="4107" max="4107" width="14.28515625" style="1" customWidth="1"/>
    <col min="4108" max="4108" width="14.42578125" style="1" customWidth="1"/>
    <col min="4109" max="4109" width="14.28515625" style="1" customWidth="1"/>
    <col min="4110" max="4110" width="14.85546875" style="1" customWidth="1"/>
    <col min="4111" max="4111" width="14.5703125" style="1" customWidth="1"/>
    <col min="4112" max="4112" width="14.42578125" style="1" bestFit="1" customWidth="1"/>
    <col min="4113" max="4352" width="9.140625" style="1"/>
    <col min="4353" max="4353" width="13" style="1" customWidth="1"/>
    <col min="4354" max="4354" width="32.42578125" style="1" customWidth="1"/>
    <col min="4355" max="4355" width="29.5703125" style="1" customWidth="1"/>
    <col min="4356" max="4356" width="22" style="1" customWidth="1"/>
    <col min="4357" max="4358" width="12.85546875" style="1" customWidth="1"/>
    <col min="4359" max="4359" width="13.140625" style="1" customWidth="1"/>
    <col min="4360" max="4360" width="13.42578125" style="1" customWidth="1"/>
    <col min="4361" max="4361" width="14.42578125" style="1" customWidth="1"/>
    <col min="4362" max="4362" width="14.5703125" style="1" customWidth="1"/>
    <col min="4363" max="4363" width="14.28515625" style="1" customWidth="1"/>
    <col min="4364" max="4364" width="14.42578125" style="1" customWidth="1"/>
    <col min="4365" max="4365" width="14.28515625" style="1" customWidth="1"/>
    <col min="4366" max="4366" width="14.85546875" style="1" customWidth="1"/>
    <col min="4367" max="4367" width="14.5703125" style="1" customWidth="1"/>
    <col min="4368" max="4368" width="14.42578125" style="1" bestFit="1" customWidth="1"/>
    <col min="4369" max="4608" width="9.140625" style="1"/>
    <col min="4609" max="4609" width="13" style="1" customWidth="1"/>
    <col min="4610" max="4610" width="32.42578125" style="1" customWidth="1"/>
    <col min="4611" max="4611" width="29.5703125" style="1" customWidth="1"/>
    <col min="4612" max="4612" width="22" style="1" customWidth="1"/>
    <col min="4613" max="4614" width="12.85546875" style="1" customWidth="1"/>
    <col min="4615" max="4615" width="13.140625" style="1" customWidth="1"/>
    <col min="4616" max="4616" width="13.42578125" style="1" customWidth="1"/>
    <col min="4617" max="4617" width="14.42578125" style="1" customWidth="1"/>
    <col min="4618" max="4618" width="14.5703125" style="1" customWidth="1"/>
    <col min="4619" max="4619" width="14.28515625" style="1" customWidth="1"/>
    <col min="4620" max="4620" width="14.42578125" style="1" customWidth="1"/>
    <col min="4621" max="4621" width="14.28515625" style="1" customWidth="1"/>
    <col min="4622" max="4622" width="14.85546875" style="1" customWidth="1"/>
    <col min="4623" max="4623" width="14.5703125" style="1" customWidth="1"/>
    <col min="4624" max="4624" width="14.42578125" style="1" bestFit="1" customWidth="1"/>
    <col min="4625" max="4864" width="9.140625" style="1"/>
    <col min="4865" max="4865" width="13" style="1" customWidth="1"/>
    <col min="4866" max="4866" width="32.42578125" style="1" customWidth="1"/>
    <col min="4867" max="4867" width="29.5703125" style="1" customWidth="1"/>
    <col min="4868" max="4868" width="22" style="1" customWidth="1"/>
    <col min="4869" max="4870" width="12.85546875" style="1" customWidth="1"/>
    <col min="4871" max="4871" width="13.140625" style="1" customWidth="1"/>
    <col min="4872" max="4872" width="13.42578125" style="1" customWidth="1"/>
    <col min="4873" max="4873" width="14.42578125" style="1" customWidth="1"/>
    <col min="4874" max="4874" width="14.5703125" style="1" customWidth="1"/>
    <col min="4875" max="4875" width="14.28515625" style="1" customWidth="1"/>
    <col min="4876" max="4876" width="14.42578125" style="1" customWidth="1"/>
    <col min="4877" max="4877" width="14.28515625" style="1" customWidth="1"/>
    <col min="4878" max="4878" width="14.85546875" style="1" customWidth="1"/>
    <col min="4879" max="4879" width="14.5703125" style="1" customWidth="1"/>
    <col min="4880" max="4880" width="14.42578125" style="1" bestFit="1" customWidth="1"/>
    <col min="4881" max="5120" width="9.140625" style="1"/>
    <col min="5121" max="5121" width="13" style="1" customWidth="1"/>
    <col min="5122" max="5122" width="32.42578125" style="1" customWidth="1"/>
    <col min="5123" max="5123" width="29.5703125" style="1" customWidth="1"/>
    <col min="5124" max="5124" width="22" style="1" customWidth="1"/>
    <col min="5125" max="5126" width="12.85546875" style="1" customWidth="1"/>
    <col min="5127" max="5127" width="13.140625" style="1" customWidth="1"/>
    <col min="5128" max="5128" width="13.42578125" style="1" customWidth="1"/>
    <col min="5129" max="5129" width="14.42578125" style="1" customWidth="1"/>
    <col min="5130" max="5130" width="14.5703125" style="1" customWidth="1"/>
    <col min="5131" max="5131" width="14.28515625" style="1" customWidth="1"/>
    <col min="5132" max="5132" width="14.42578125" style="1" customWidth="1"/>
    <col min="5133" max="5133" width="14.28515625" style="1" customWidth="1"/>
    <col min="5134" max="5134" width="14.85546875" style="1" customWidth="1"/>
    <col min="5135" max="5135" width="14.5703125" style="1" customWidth="1"/>
    <col min="5136" max="5136" width="14.42578125" style="1" bestFit="1" customWidth="1"/>
    <col min="5137" max="5376" width="9.140625" style="1"/>
    <col min="5377" max="5377" width="13" style="1" customWidth="1"/>
    <col min="5378" max="5378" width="32.42578125" style="1" customWidth="1"/>
    <col min="5379" max="5379" width="29.5703125" style="1" customWidth="1"/>
    <col min="5380" max="5380" width="22" style="1" customWidth="1"/>
    <col min="5381" max="5382" width="12.85546875" style="1" customWidth="1"/>
    <col min="5383" max="5383" width="13.140625" style="1" customWidth="1"/>
    <col min="5384" max="5384" width="13.42578125" style="1" customWidth="1"/>
    <col min="5385" max="5385" width="14.42578125" style="1" customWidth="1"/>
    <col min="5386" max="5386" width="14.5703125" style="1" customWidth="1"/>
    <col min="5387" max="5387" width="14.28515625" style="1" customWidth="1"/>
    <col min="5388" max="5388" width="14.42578125" style="1" customWidth="1"/>
    <col min="5389" max="5389" width="14.28515625" style="1" customWidth="1"/>
    <col min="5390" max="5390" width="14.85546875" style="1" customWidth="1"/>
    <col min="5391" max="5391" width="14.5703125" style="1" customWidth="1"/>
    <col min="5392" max="5392" width="14.42578125" style="1" bestFit="1" customWidth="1"/>
    <col min="5393" max="5632" width="9.140625" style="1"/>
    <col min="5633" max="5633" width="13" style="1" customWidth="1"/>
    <col min="5634" max="5634" width="32.42578125" style="1" customWidth="1"/>
    <col min="5635" max="5635" width="29.5703125" style="1" customWidth="1"/>
    <col min="5636" max="5636" width="22" style="1" customWidth="1"/>
    <col min="5637" max="5638" width="12.85546875" style="1" customWidth="1"/>
    <col min="5639" max="5639" width="13.140625" style="1" customWidth="1"/>
    <col min="5640" max="5640" width="13.42578125" style="1" customWidth="1"/>
    <col min="5641" max="5641" width="14.42578125" style="1" customWidth="1"/>
    <col min="5642" max="5642" width="14.5703125" style="1" customWidth="1"/>
    <col min="5643" max="5643" width="14.28515625" style="1" customWidth="1"/>
    <col min="5644" max="5644" width="14.42578125" style="1" customWidth="1"/>
    <col min="5645" max="5645" width="14.28515625" style="1" customWidth="1"/>
    <col min="5646" max="5646" width="14.85546875" style="1" customWidth="1"/>
    <col min="5647" max="5647" width="14.5703125" style="1" customWidth="1"/>
    <col min="5648" max="5648" width="14.42578125" style="1" bestFit="1" customWidth="1"/>
    <col min="5649" max="5888" width="9.140625" style="1"/>
    <col min="5889" max="5889" width="13" style="1" customWidth="1"/>
    <col min="5890" max="5890" width="32.42578125" style="1" customWidth="1"/>
    <col min="5891" max="5891" width="29.5703125" style="1" customWidth="1"/>
    <col min="5892" max="5892" width="22" style="1" customWidth="1"/>
    <col min="5893" max="5894" width="12.85546875" style="1" customWidth="1"/>
    <col min="5895" max="5895" width="13.140625" style="1" customWidth="1"/>
    <col min="5896" max="5896" width="13.42578125" style="1" customWidth="1"/>
    <col min="5897" max="5897" width="14.42578125" style="1" customWidth="1"/>
    <col min="5898" max="5898" width="14.5703125" style="1" customWidth="1"/>
    <col min="5899" max="5899" width="14.28515625" style="1" customWidth="1"/>
    <col min="5900" max="5900" width="14.42578125" style="1" customWidth="1"/>
    <col min="5901" max="5901" width="14.28515625" style="1" customWidth="1"/>
    <col min="5902" max="5902" width="14.85546875" style="1" customWidth="1"/>
    <col min="5903" max="5903" width="14.5703125" style="1" customWidth="1"/>
    <col min="5904" max="5904" width="14.42578125" style="1" bestFit="1" customWidth="1"/>
    <col min="5905" max="6144" width="9.140625" style="1"/>
    <col min="6145" max="6145" width="13" style="1" customWidth="1"/>
    <col min="6146" max="6146" width="32.42578125" style="1" customWidth="1"/>
    <col min="6147" max="6147" width="29.5703125" style="1" customWidth="1"/>
    <col min="6148" max="6148" width="22" style="1" customWidth="1"/>
    <col min="6149" max="6150" width="12.85546875" style="1" customWidth="1"/>
    <col min="6151" max="6151" width="13.140625" style="1" customWidth="1"/>
    <col min="6152" max="6152" width="13.42578125" style="1" customWidth="1"/>
    <col min="6153" max="6153" width="14.42578125" style="1" customWidth="1"/>
    <col min="6154" max="6154" width="14.5703125" style="1" customWidth="1"/>
    <col min="6155" max="6155" width="14.28515625" style="1" customWidth="1"/>
    <col min="6156" max="6156" width="14.42578125" style="1" customWidth="1"/>
    <col min="6157" max="6157" width="14.28515625" style="1" customWidth="1"/>
    <col min="6158" max="6158" width="14.85546875" style="1" customWidth="1"/>
    <col min="6159" max="6159" width="14.5703125" style="1" customWidth="1"/>
    <col min="6160" max="6160" width="14.42578125" style="1" bestFit="1" customWidth="1"/>
    <col min="6161" max="6400" width="9.140625" style="1"/>
    <col min="6401" max="6401" width="13" style="1" customWidth="1"/>
    <col min="6402" max="6402" width="32.42578125" style="1" customWidth="1"/>
    <col min="6403" max="6403" width="29.5703125" style="1" customWidth="1"/>
    <col min="6404" max="6404" width="22" style="1" customWidth="1"/>
    <col min="6405" max="6406" width="12.85546875" style="1" customWidth="1"/>
    <col min="6407" max="6407" width="13.140625" style="1" customWidth="1"/>
    <col min="6408" max="6408" width="13.42578125" style="1" customWidth="1"/>
    <col min="6409" max="6409" width="14.42578125" style="1" customWidth="1"/>
    <col min="6410" max="6410" width="14.5703125" style="1" customWidth="1"/>
    <col min="6411" max="6411" width="14.28515625" style="1" customWidth="1"/>
    <col min="6412" max="6412" width="14.42578125" style="1" customWidth="1"/>
    <col min="6413" max="6413" width="14.28515625" style="1" customWidth="1"/>
    <col min="6414" max="6414" width="14.85546875" style="1" customWidth="1"/>
    <col min="6415" max="6415" width="14.5703125" style="1" customWidth="1"/>
    <col min="6416" max="6416" width="14.42578125" style="1" bestFit="1" customWidth="1"/>
    <col min="6417" max="6656" width="9.140625" style="1"/>
    <col min="6657" max="6657" width="13" style="1" customWidth="1"/>
    <col min="6658" max="6658" width="32.42578125" style="1" customWidth="1"/>
    <col min="6659" max="6659" width="29.5703125" style="1" customWidth="1"/>
    <col min="6660" max="6660" width="22" style="1" customWidth="1"/>
    <col min="6661" max="6662" width="12.85546875" style="1" customWidth="1"/>
    <col min="6663" max="6663" width="13.140625" style="1" customWidth="1"/>
    <col min="6664" max="6664" width="13.42578125" style="1" customWidth="1"/>
    <col min="6665" max="6665" width="14.42578125" style="1" customWidth="1"/>
    <col min="6666" max="6666" width="14.5703125" style="1" customWidth="1"/>
    <col min="6667" max="6667" width="14.28515625" style="1" customWidth="1"/>
    <col min="6668" max="6668" width="14.42578125" style="1" customWidth="1"/>
    <col min="6669" max="6669" width="14.28515625" style="1" customWidth="1"/>
    <col min="6670" max="6670" width="14.85546875" style="1" customWidth="1"/>
    <col min="6671" max="6671" width="14.5703125" style="1" customWidth="1"/>
    <col min="6672" max="6672" width="14.42578125" style="1" bestFit="1" customWidth="1"/>
    <col min="6673" max="6912" width="9.140625" style="1"/>
    <col min="6913" max="6913" width="13" style="1" customWidth="1"/>
    <col min="6914" max="6914" width="32.42578125" style="1" customWidth="1"/>
    <col min="6915" max="6915" width="29.5703125" style="1" customWidth="1"/>
    <col min="6916" max="6916" width="22" style="1" customWidth="1"/>
    <col min="6917" max="6918" width="12.85546875" style="1" customWidth="1"/>
    <col min="6919" max="6919" width="13.140625" style="1" customWidth="1"/>
    <col min="6920" max="6920" width="13.42578125" style="1" customWidth="1"/>
    <col min="6921" max="6921" width="14.42578125" style="1" customWidth="1"/>
    <col min="6922" max="6922" width="14.5703125" style="1" customWidth="1"/>
    <col min="6923" max="6923" width="14.28515625" style="1" customWidth="1"/>
    <col min="6924" max="6924" width="14.42578125" style="1" customWidth="1"/>
    <col min="6925" max="6925" width="14.28515625" style="1" customWidth="1"/>
    <col min="6926" max="6926" width="14.85546875" style="1" customWidth="1"/>
    <col min="6927" max="6927" width="14.5703125" style="1" customWidth="1"/>
    <col min="6928" max="6928" width="14.42578125" style="1" bestFit="1" customWidth="1"/>
    <col min="6929" max="7168" width="9.140625" style="1"/>
    <col min="7169" max="7169" width="13" style="1" customWidth="1"/>
    <col min="7170" max="7170" width="32.42578125" style="1" customWidth="1"/>
    <col min="7171" max="7171" width="29.5703125" style="1" customWidth="1"/>
    <col min="7172" max="7172" width="22" style="1" customWidth="1"/>
    <col min="7173" max="7174" width="12.85546875" style="1" customWidth="1"/>
    <col min="7175" max="7175" width="13.140625" style="1" customWidth="1"/>
    <col min="7176" max="7176" width="13.42578125" style="1" customWidth="1"/>
    <col min="7177" max="7177" width="14.42578125" style="1" customWidth="1"/>
    <col min="7178" max="7178" width="14.5703125" style="1" customWidth="1"/>
    <col min="7179" max="7179" width="14.28515625" style="1" customWidth="1"/>
    <col min="7180" max="7180" width="14.42578125" style="1" customWidth="1"/>
    <col min="7181" max="7181" width="14.28515625" style="1" customWidth="1"/>
    <col min="7182" max="7182" width="14.85546875" style="1" customWidth="1"/>
    <col min="7183" max="7183" width="14.5703125" style="1" customWidth="1"/>
    <col min="7184" max="7184" width="14.42578125" style="1" bestFit="1" customWidth="1"/>
    <col min="7185" max="7424" width="9.140625" style="1"/>
    <col min="7425" max="7425" width="13" style="1" customWidth="1"/>
    <col min="7426" max="7426" width="32.42578125" style="1" customWidth="1"/>
    <col min="7427" max="7427" width="29.5703125" style="1" customWidth="1"/>
    <col min="7428" max="7428" width="22" style="1" customWidth="1"/>
    <col min="7429" max="7430" width="12.85546875" style="1" customWidth="1"/>
    <col min="7431" max="7431" width="13.140625" style="1" customWidth="1"/>
    <col min="7432" max="7432" width="13.42578125" style="1" customWidth="1"/>
    <col min="7433" max="7433" width="14.42578125" style="1" customWidth="1"/>
    <col min="7434" max="7434" width="14.5703125" style="1" customWidth="1"/>
    <col min="7435" max="7435" width="14.28515625" style="1" customWidth="1"/>
    <col min="7436" max="7436" width="14.42578125" style="1" customWidth="1"/>
    <col min="7437" max="7437" width="14.28515625" style="1" customWidth="1"/>
    <col min="7438" max="7438" width="14.85546875" style="1" customWidth="1"/>
    <col min="7439" max="7439" width="14.5703125" style="1" customWidth="1"/>
    <col min="7440" max="7440" width="14.42578125" style="1" bestFit="1" customWidth="1"/>
    <col min="7441" max="7680" width="9.140625" style="1"/>
    <col min="7681" max="7681" width="13" style="1" customWidth="1"/>
    <col min="7682" max="7682" width="32.42578125" style="1" customWidth="1"/>
    <col min="7683" max="7683" width="29.5703125" style="1" customWidth="1"/>
    <col min="7684" max="7684" width="22" style="1" customWidth="1"/>
    <col min="7685" max="7686" width="12.85546875" style="1" customWidth="1"/>
    <col min="7687" max="7687" width="13.140625" style="1" customWidth="1"/>
    <col min="7688" max="7688" width="13.42578125" style="1" customWidth="1"/>
    <col min="7689" max="7689" width="14.42578125" style="1" customWidth="1"/>
    <col min="7690" max="7690" width="14.5703125" style="1" customWidth="1"/>
    <col min="7691" max="7691" width="14.28515625" style="1" customWidth="1"/>
    <col min="7692" max="7692" width="14.42578125" style="1" customWidth="1"/>
    <col min="7693" max="7693" width="14.28515625" style="1" customWidth="1"/>
    <col min="7694" max="7694" width="14.85546875" style="1" customWidth="1"/>
    <col min="7695" max="7695" width="14.5703125" style="1" customWidth="1"/>
    <col min="7696" max="7696" width="14.42578125" style="1" bestFit="1" customWidth="1"/>
    <col min="7697" max="7936" width="9.140625" style="1"/>
    <col min="7937" max="7937" width="13" style="1" customWidth="1"/>
    <col min="7938" max="7938" width="32.42578125" style="1" customWidth="1"/>
    <col min="7939" max="7939" width="29.5703125" style="1" customWidth="1"/>
    <col min="7940" max="7940" width="22" style="1" customWidth="1"/>
    <col min="7941" max="7942" width="12.85546875" style="1" customWidth="1"/>
    <col min="7943" max="7943" width="13.140625" style="1" customWidth="1"/>
    <col min="7944" max="7944" width="13.42578125" style="1" customWidth="1"/>
    <col min="7945" max="7945" width="14.42578125" style="1" customWidth="1"/>
    <col min="7946" max="7946" width="14.5703125" style="1" customWidth="1"/>
    <col min="7947" max="7947" width="14.28515625" style="1" customWidth="1"/>
    <col min="7948" max="7948" width="14.42578125" style="1" customWidth="1"/>
    <col min="7949" max="7949" width="14.28515625" style="1" customWidth="1"/>
    <col min="7950" max="7950" width="14.85546875" style="1" customWidth="1"/>
    <col min="7951" max="7951" width="14.5703125" style="1" customWidth="1"/>
    <col min="7952" max="7952" width="14.42578125" style="1" bestFit="1" customWidth="1"/>
    <col min="7953" max="8192" width="9.140625" style="1"/>
    <col min="8193" max="8193" width="13" style="1" customWidth="1"/>
    <col min="8194" max="8194" width="32.42578125" style="1" customWidth="1"/>
    <col min="8195" max="8195" width="29.5703125" style="1" customWidth="1"/>
    <col min="8196" max="8196" width="22" style="1" customWidth="1"/>
    <col min="8197" max="8198" width="12.85546875" style="1" customWidth="1"/>
    <col min="8199" max="8199" width="13.140625" style="1" customWidth="1"/>
    <col min="8200" max="8200" width="13.42578125" style="1" customWidth="1"/>
    <col min="8201" max="8201" width="14.42578125" style="1" customWidth="1"/>
    <col min="8202" max="8202" width="14.5703125" style="1" customWidth="1"/>
    <col min="8203" max="8203" width="14.28515625" style="1" customWidth="1"/>
    <col min="8204" max="8204" width="14.42578125" style="1" customWidth="1"/>
    <col min="8205" max="8205" width="14.28515625" style="1" customWidth="1"/>
    <col min="8206" max="8206" width="14.85546875" style="1" customWidth="1"/>
    <col min="8207" max="8207" width="14.5703125" style="1" customWidth="1"/>
    <col min="8208" max="8208" width="14.42578125" style="1" bestFit="1" customWidth="1"/>
    <col min="8209" max="8448" width="9.140625" style="1"/>
    <col min="8449" max="8449" width="13" style="1" customWidth="1"/>
    <col min="8450" max="8450" width="32.42578125" style="1" customWidth="1"/>
    <col min="8451" max="8451" width="29.5703125" style="1" customWidth="1"/>
    <col min="8452" max="8452" width="22" style="1" customWidth="1"/>
    <col min="8453" max="8454" width="12.85546875" style="1" customWidth="1"/>
    <col min="8455" max="8455" width="13.140625" style="1" customWidth="1"/>
    <col min="8456" max="8456" width="13.42578125" style="1" customWidth="1"/>
    <col min="8457" max="8457" width="14.42578125" style="1" customWidth="1"/>
    <col min="8458" max="8458" width="14.5703125" style="1" customWidth="1"/>
    <col min="8459" max="8459" width="14.28515625" style="1" customWidth="1"/>
    <col min="8460" max="8460" width="14.42578125" style="1" customWidth="1"/>
    <col min="8461" max="8461" width="14.28515625" style="1" customWidth="1"/>
    <col min="8462" max="8462" width="14.85546875" style="1" customWidth="1"/>
    <col min="8463" max="8463" width="14.5703125" style="1" customWidth="1"/>
    <col min="8464" max="8464" width="14.42578125" style="1" bestFit="1" customWidth="1"/>
    <col min="8465" max="8704" width="9.140625" style="1"/>
    <col min="8705" max="8705" width="13" style="1" customWidth="1"/>
    <col min="8706" max="8706" width="32.42578125" style="1" customWidth="1"/>
    <col min="8707" max="8707" width="29.5703125" style="1" customWidth="1"/>
    <col min="8708" max="8708" width="22" style="1" customWidth="1"/>
    <col min="8709" max="8710" width="12.85546875" style="1" customWidth="1"/>
    <col min="8711" max="8711" width="13.140625" style="1" customWidth="1"/>
    <col min="8712" max="8712" width="13.42578125" style="1" customWidth="1"/>
    <col min="8713" max="8713" width="14.42578125" style="1" customWidth="1"/>
    <col min="8714" max="8714" width="14.5703125" style="1" customWidth="1"/>
    <col min="8715" max="8715" width="14.28515625" style="1" customWidth="1"/>
    <col min="8716" max="8716" width="14.42578125" style="1" customWidth="1"/>
    <col min="8717" max="8717" width="14.28515625" style="1" customWidth="1"/>
    <col min="8718" max="8718" width="14.85546875" style="1" customWidth="1"/>
    <col min="8719" max="8719" width="14.5703125" style="1" customWidth="1"/>
    <col min="8720" max="8720" width="14.42578125" style="1" bestFit="1" customWidth="1"/>
    <col min="8721" max="8960" width="9.140625" style="1"/>
    <col min="8961" max="8961" width="13" style="1" customWidth="1"/>
    <col min="8962" max="8962" width="32.42578125" style="1" customWidth="1"/>
    <col min="8963" max="8963" width="29.5703125" style="1" customWidth="1"/>
    <col min="8964" max="8964" width="22" style="1" customWidth="1"/>
    <col min="8965" max="8966" width="12.85546875" style="1" customWidth="1"/>
    <col min="8967" max="8967" width="13.140625" style="1" customWidth="1"/>
    <col min="8968" max="8968" width="13.42578125" style="1" customWidth="1"/>
    <col min="8969" max="8969" width="14.42578125" style="1" customWidth="1"/>
    <col min="8970" max="8970" width="14.5703125" style="1" customWidth="1"/>
    <col min="8971" max="8971" width="14.28515625" style="1" customWidth="1"/>
    <col min="8972" max="8972" width="14.42578125" style="1" customWidth="1"/>
    <col min="8973" max="8973" width="14.28515625" style="1" customWidth="1"/>
    <col min="8974" max="8974" width="14.85546875" style="1" customWidth="1"/>
    <col min="8975" max="8975" width="14.5703125" style="1" customWidth="1"/>
    <col min="8976" max="8976" width="14.42578125" style="1" bestFit="1" customWidth="1"/>
    <col min="8977" max="9216" width="9.140625" style="1"/>
    <col min="9217" max="9217" width="13" style="1" customWidth="1"/>
    <col min="9218" max="9218" width="32.42578125" style="1" customWidth="1"/>
    <col min="9219" max="9219" width="29.5703125" style="1" customWidth="1"/>
    <col min="9220" max="9220" width="22" style="1" customWidth="1"/>
    <col min="9221" max="9222" width="12.85546875" style="1" customWidth="1"/>
    <col min="9223" max="9223" width="13.140625" style="1" customWidth="1"/>
    <col min="9224" max="9224" width="13.42578125" style="1" customWidth="1"/>
    <col min="9225" max="9225" width="14.42578125" style="1" customWidth="1"/>
    <col min="9226" max="9226" width="14.5703125" style="1" customWidth="1"/>
    <col min="9227" max="9227" width="14.28515625" style="1" customWidth="1"/>
    <col min="9228" max="9228" width="14.42578125" style="1" customWidth="1"/>
    <col min="9229" max="9229" width="14.28515625" style="1" customWidth="1"/>
    <col min="9230" max="9230" width="14.85546875" style="1" customWidth="1"/>
    <col min="9231" max="9231" width="14.5703125" style="1" customWidth="1"/>
    <col min="9232" max="9232" width="14.42578125" style="1" bestFit="1" customWidth="1"/>
    <col min="9233" max="9472" width="9.140625" style="1"/>
    <col min="9473" max="9473" width="13" style="1" customWidth="1"/>
    <col min="9474" max="9474" width="32.42578125" style="1" customWidth="1"/>
    <col min="9475" max="9475" width="29.5703125" style="1" customWidth="1"/>
    <col min="9476" max="9476" width="22" style="1" customWidth="1"/>
    <col min="9477" max="9478" width="12.85546875" style="1" customWidth="1"/>
    <col min="9479" max="9479" width="13.140625" style="1" customWidth="1"/>
    <col min="9480" max="9480" width="13.42578125" style="1" customWidth="1"/>
    <col min="9481" max="9481" width="14.42578125" style="1" customWidth="1"/>
    <col min="9482" max="9482" width="14.5703125" style="1" customWidth="1"/>
    <col min="9483" max="9483" width="14.28515625" style="1" customWidth="1"/>
    <col min="9484" max="9484" width="14.42578125" style="1" customWidth="1"/>
    <col min="9485" max="9485" width="14.28515625" style="1" customWidth="1"/>
    <col min="9486" max="9486" width="14.85546875" style="1" customWidth="1"/>
    <col min="9487" max="9487" width="14.5703125" style="1" customWidth="1"/>
    <col min="9488" max="9488" width="14.42578125" style="1" bestFit="1" customWidth="1"/>
    <col min="9489" max="9728" width="9.140625" style="1"/>
    <col min="9729" max="9729" width="13" style="1" customWidth="1"/>
    <col min="9730" max="9730" width="32.42578125" style="1" customWidth="1"/>
    <col min="9731" max="9731" width="29.5703125" style="1" customWidth="1"/>
    <col min="9732" max="9732" width="22" style="1" customWidth="1"/>
    <col min="9733" max="9734" width="12.85546875" style="1" customWidth="1"/>
    <col min="9735" max="9735" width="13.140625" style="1" customWidth="1"/>
    <col min="9736" max="9736" width="13.42578125" style="1" customWidth="1"/>
    <col min="9737" max="9737" width="14.42578125" style="1" customWidth="1"/>
    <col min="9738" max="9738" width="14.5703125" style="1" customWidth="1"/>
    <col min="9739" max="9739" width="14.28515625" style="1" customWidth="1"/>
    <col min="9740" max="9740" width="14.42578125" style="1" customWidth="1"/>
    <col min="9741" max="9741" width="14.28515625" style="1" customWidth="1"/>
    <col min="9742" max="9742" width="14.85546875" style="1" customWidth="1"/>
    <col min="9743" max="9743" width="14.5703125" style="1" customWidth="1"/>
    <col min="9744" max="9744" width="14.42578125" style="1" bestFit="1" customWidth="1"/>
    <col min="9745" max="9984" width="9.140625" style="1"/>
    <col min="9985" max="9985" width="13" style="1" customWidth="1"/>
    <col min="9986" max="9986" width="32.42578125" style="1" customWidth="1"/>
    <col min="9987" max="9987" width="29.5703125" style="1" customWidth="1"/>
    <col min="9988" max="9988" width="22" style="1" customWidth="1"/>
    <col min="9989" max="9990" width="12.85546875" style="1" customWidth="1"/>
    <col min="9991" max="9991" width="13.140625" style="1" customWidth="1"/>
    <col min="9992" max="9992" width="13.42578125" style="1" customWidth="1"/>
    <col min="9993" max="9993" width="14.42578125" style="1" customWidth="1"/>
    <col min="9994" max="9994" width="14.5703125" style="1" customWidth="1"/>
    <col min="9995" max="9995" width="14.28515625" style="1" customWidth="1"/>
    <col min="9996" max="9996" width="14.42578125" style="1" customWidth="1"/>
    <col min="9997" max="9997" width="14.28515625" style="1" customWidth="1"/>
    <col min="9998" max="9998" width="14.85546875" style="1" customWidth="1"/>
    <col min="9999" max="9999" width="14.5703125" style="1" customWidth="1"/>
    <col min="10000" max="10000" width="14.42578125" style="1" bestFit="1" customWidth="1"/>
    <col min="10001" max="10240" width="9.140625" style="1"/>
    <col min="10241" max="10241" width="13" style="1" customWidth="1"/>
    <col min="10242" max="10242" width="32.42578125" style="1" customWidth="1"/>
    <col min="10243" max="10243" width="29.5703125" style="1" customWidth="1"/>
    <col min="10244" max="10244" width="22" style="1" customWidth="1"/>
    <col min="10245" max="10246" width="12.85546875" style="1" customWidth="1"/>
    <col min="10247" max="10247" width="13.140625" style="1" customWidth="1"/>
    <col min="10248" max="10248" width="13.42578125" style="1" customWidth="1"/>
    <col min="10249" max="10249" width="14.42578125" style="1" customWidth="1"/>
    <col min="10250" max="10250" width="14.5703125" style="1" customWidth="1"/>
    <col min="10251" max="10251" width="14.28515625" style="1" customWidth="1"/>
    <col min="10252" max="10252" width="14.42578125" style="1" customWidth="1"/>
    <col min="10253" max="10253" width="14.28515625" style="1" customWidth="1"/>
    <col min="10254" max="10254" width="14.85546875" style="1" customWidth="1"/>
    <col min="10255" max="10255" width="14.5703125" style="1" customWidth="1"/>
    <col min="10256" max="10256" width="14.42578125" style="1" bestFit="1" customWidth="1"/>
    <col min="10257" max="10496" width="9.140625" style="1"/>
    <col min="10497" max="10497" width="13" style="1" customWidth="1"/>
    <col min="10498" max="10498" width="32.42578125" style="1" customWidth="1"/>
    <col min="10499" max="10499" width="29.5703125" style="1" customWidth="1"/>
    <col min="10500" max="10500" width="22" style="1" customWidth="1"/>
    <col min="10501" max="10502" width="12.85546875" style="1" customWidth="1"/>
    <col min="10503" max="10503" width="13.140625" style="1" customWidth="1"/>
    <col min="10504" max="10504" width="13.42578125" style="1" customWidth="1"/>
    <col min="10505" max="10505" width="14.42578125" style="1" customWidth="1"/>
    <col min="10506" max="10506" width="14.5703125" style="1" customWidth="1"/>
    <col min="10507" max="10507" width="14.28515625" style="1" customWidth="1"/>
    <col min="10508" max="10508" width="14.42578125" style="1" customWidth="1"/>
    <col min="10509" max="10509" width="14.28515625" style="1" customWidth="1"/>
    <col min="10510" max="10510" width="14.85546875" style="1" customWidth="1"/>
    <col min="10511" max="10511" width="14.5703125" style="1" customWidth="1"/>
    <col min="10512" max="10512" width="14.42578125" style="1" bestFit="1" customWidth="1"/>
    <col min="10513" max="10752" width="9.140625" style="1"/>
    <col min="10753" max="10753" width="13" style="1" customWidth="1"/>
    <col min="10754" max="10754" width="32.42578125" style="1" customWidth="1"/>
    <col min="10755" max="10755" width="29.5703125" style="1" customWidth="1"/>
    <col min="10756" max="10756" width="22" style="1" customWidth="1"/>
    <col min="10757" max="10758" width="12.85546875" style="1" customWidth="1"/>
    <col min="10759" max="10759" width="13.140625" style="1" customWidth="1"/>
    <col min="10760" max="10760" width="13.42578125" style="1" customWidth="1"/>
    <col min="10761" max="10761" width="14.42578125" style="1" customWidth="1"/>
    <col min="10762" max="10762" width="14.5703125" style="1" customWidth="1"/>
    <col min="10763" max="10763" width="14.28515625" style="1" customWidth="1"/>
    <col min="10764" max="10764" width="14.42578125" style="1" customWidth="1"/>
    <col min="10765" max="10765" width="14.28515625" style="1" customWidth="1"/>
    <col min="10766" max="10766" width="14.85546875" style="1" customWidth="1"/>
    <col min="10767" max="10767" width="14.5703125" style="1" customWidth="1"/>
    <col min="10768" max="10768" width="14.42578125" style="1" bestFit="1" customWidth="1"/>
    <col min="10769" max="11008" width="9.140625" style="1"/>
    <col min="11009" max="11009" width="13" style="1" customWidth="1"/>
    <col min="11010" max="11010" width="32.42578125" style="1" customWidth="1"/>
    <col min="11011" max="11011" width="29.5703125" style="1" customWidth="1"/>
    <col min="11012" max="11012" width="22" style="1" customWidth="1"/>
    <col min="11013" max="11014" width="12.85546875" style="1" customWidth="1"/>
    <col min="11015" max="11015" width="13.140625" style="1" customWidth="1"/>
    <col min="11016" max="11016" width="13.42578125" style="1" customWidth="1"/>
    <col min="11017" max="11017" width="14.42578125" style="1" customWidth="1"/>
    <col min="11018" max="11018" width="14.5703125" style="1" customWidth="1"/>
    <col min="11019" max="11019" width="14.28515625" style="1" customWidth="1"/>
    <col min="11020" max="11020" width="14.42578125" style="1" customWidth="1"/>
    <col min="11021" max="11021" width="14.28515625" style="1" customWidth="1"/>
    <col min="11022" max="11022" width="14.85546875" style="1" customWidth="1"/>
    <col min="11023" max="11023" width="14.5703125" style="1" customWidth="1"/>
    <col min="11024" max="11024" width="14.42578125" style="1" bestFit="1" customWidth="1"/>
    <col min="11025" max="11264" width="9.140625" style="1"/>
    <col min="11265" max="11265" width="13" style="1" customWidth="1"/>
    <col min="11266" max="11266" width="32.42578125" style="1" customWidth="1"/>
    <col min="11267" max="11267" width="29.5703125" style="1" customWidth="1"/>
    <col min="11268" max="11268" width="22" style="1" customWidth="1"/>
    <col min="11269" max="11270" width="12.85546875" style="1" customWidth="1"/>
    <col min="11271" max="11271" width="13.140625" style="1" customWidth="1"/>
    <col min="11272" max="11272" width="13.42578125" style="1" customWidth="1"/>
    <col min="11273" max="11273" width="14.42578125" style="1" customWidth="1"/>
    <col min="11274" max="11274" width="14.5703125" style="1" customWidth="1"/>
    <col min="11275" max="11275" width="14.28515625" style="1" customWidth="1"/>
    <col min="11276" max="11276" width="14.42578125" style="1" customWidth="1"/>
    <col min="11277" max="11277" width="14.28515625" style="1" customWidth="1"/>
    <col min="11278" max="11278" width="14.85546875" style="1" customWidth="1"/>
    <col min="11279" max="11279" width="14.5703125" style="1" customWidth="1"/>
    <col min="11280" max="11280" width="14.42578125" style="1" bestFit="1" customWidth="1"/>
    <col min="11281" max="11520" width="9.140625" style="1"/>
    <col min="11521" max="11521" width="13" style="1" customWidth="1"/>
    <col min="11522" max="11522" width="32.42578125" style="1" customWidth="1"/>
    <col min="11523" max="11523" width="29.5703125" style="1" customWidth="1"/>
    <col min="11524" max="11524" width="22" style="1" customWidth="1"/>
    <col min="11525" max="11526" width="12.85546875" style="1" customWidth="1"/>
    <col min="11527" max="11527" width="13.140625" style="1" customWidth="1"/>
    <col min="11528" max="11528" width="13.42578125" style="1" customWidth="1"/>
    <col min="11529" max="11529" width="14.42578125" style="1" customWidth="1"/>
    <col min="11530" max="11530" width="14.5703125" style="1" customWidth="1"/>
    <col min="11531" max="11531" width="14.28515625" style="1" customWidth="1"/>
    <col min="11532" max="11532" width="14.42578125" style="1" customWidth="1"/>
    <col min="11533" max="11533" width="14.28515625" style="1" customWidth="1"/>
    <col min="11534" max="11534" width="14.85546875" style="1" customWidth="1"/>
    <col min="11535" max="11535" width="14.5703125" style="1" customWidth="1"/>
    <col min="11536" max="11536" width="14.42578125" style="1" bestFit="1" customWidth="1"/>
    <col min="11537" max="11776" width="9.140625" style="1"/>
    <col min="11777" max="11777" width="13" style="1" customWidth="1"/>
    <col min="11778" max="11778" width="32.42578125" style="1" customWidth="1"/>
    <col min="11779" max="11779" width="29.5703125" style="1" customWidth="1"/>
    <col min="11780" max="11780" width="22" style="1" customWidth="1"/>
    <col min="11781" max="11782" width="12.85546875" style="1" customWidth="1"/>
    <col min="11783" max="11783" width="13.140625" style="1" customWidth="1"/>
    <col min="11784" max="11784" width="13.42578125" style="1" customWidth="1"/>
    <col min="11785" max="11785" width="14.42578125" style="1" customWidth="1"/>
    <col min="11786" max="11786" width="14.5703125" style="1" customWidth="1"/>
    <col min="11787" max="11787" width="14.28515625" style="1" customWidth="1"/>
    <col min="11788" max="11788" width="14.42578125" style="1" customWidth="1"/>
    <col min="11789" max="11789" width="14.28515625" style="1" customWidth="1"/>
    <col min="11790" max="11790" width="14.85546875" style="1" customWidth="1"/>
    <col min="11791" max="11791" width="14.5703125" style="1" customWidth="1"/>
    <col min="11792" max="11792" width="14.42578125" style="1" bestFit="1" customWidth="1"/>
    <col min="11793" max="12032" width="9.140625" style="1"/>
    <col min="12033" max="12033" width="13" style="1" customWidth="1"/>
    <col min="12034" max="12034" width="32.42578125" style="1" customWidth="1"/>
    <col min="12035" max="12035" width="29.5703125" style="1" customWidth="1"/>
    <col min="12036" max="12036" width="22" style="1" customWidth="1"/>
    <col min="12037" max="12038" width="12.85546875" style="1" customWidth="1"/>
    <col min="12039" max="12039" width="13.140625" style="1" customWidth="1"/>
    <col min="12040" max="12040" width="13.42578125" style="1" customWidth="1"/>
    <col min="12041" max="12041" width="14.42578125" style="1" customWidth="1"/>
    <col min="12042" max="12042" width="14.5703125" style="1" customWidth="1"/>
    <col min="12043" max="12043" width="14.28515625" style="1" customWidth="1"/>
    <col min="12044" max="12044" width="14.42578125" style="1" customWidth="1"/>
    <col min="12045" max="12045" width="14.28515625" style="1" customWidth="1"/>
    <col min="12046" max="12046" width="14.85546875" style="1" customWidth="1"/>
    <col min="12047" max="12047" width="14.5703125" style="1" customWidth="1"/>
    <col min="12048" max="12048" width="14.42578125" style="1" bestFit="1" customWidth="1"/>
    <col min="12049" max="12288" width="9.140625" style="1"/>
    <col min="12289" max="12289" width="13" style="1" customWidth="1"/>
    <col min="12290" max="12290" width="32.42578125" style="1" customWidth="1"/>
    <col min="12291" max="12291" width="29.5703125" style="1" customWidth="1"/>
    <col min="12292" max="12292" width="22" style="1" customWidth="1"/>
    <col min="12293" max="12294" width="12.85546875" style="1" customWidth="1"/>
    <col min="12295" max="12295" width="13.140625" style="1" customWidth="1"/>
    <col min="12296" max="12296" width="13.42578125" style="1" customWidth="1"/>
    <col min="12297" max="12297" width="14.42578125" style="1" customWidth="1"/>
    <col min="12298" max="12298" width="14.5703125" style="1" customWidth="1"/>
    <col min="12299" max="12299" width="14.28515625" style="1" customWidth="1"/>
    <col min="12300" max="12300" width="14.42578125" style="1" customWidth="1"/>
    <col min="12301" max="12301" width="14.28515625" style="1" customWidth="1"/>
    <col min="12302" max="12302" width="14.85546875" style="1" customWidth="1"/>
    <col min="12303" max="12303" width="14.5703125" style="1" customWidth="1"/>
    <col min="12304" max="12304" width="14.42578125" style="1" bestFit="1" customWidth="1"/>
    <col min="12305" max="12544" width="9.140625" style="1"/>
    <col min="12545" max="12545" width="13" style="1" customWidth="1"/>
    <col min="12546" max="12546" width="32.42578125" style="1" customWidth="1"/>
    <col min="12547" max="12547" width="29.5703125" style="1" customWidth="1"/>
    <col min="12548" max="12548" width="22" style="1" customWidth="1"/>
    <col min="12549" max="12550" width="12.85546875" style="1" customWidth="1"/>
    <col min="12551" max="12551" width="13.140625" style="1" customWidth="1"/>
    <col min="12552" max="12552" width="13.42578125" style="1" customWidth="1"/>
    <col min="12553" max="12553" width="14.42578125" style="1" customWidth="1"/>
    <col min="12554" max="12554" width="14.5703125" style="1" customWidth="1"/>
    <col min="12555" max="12555" width="14.28515625" style="1" customWidth="1"/>
    <col min="12556" max="12556" width="14.42578125" style="1" customWidth="1"/>
    <col min="12557" max="12557" width="14.28515625" style="1" customWidth="1"/>
    <col min="12558" max="12558" width="14.85546875" style="1" customWidth="1"/>
    <col min="12559" max="12559" width="14.5703125" style="1" customWidth="1"/>
    <col min="12560" max="12560" width="14.42578125" style="1" bestFit="1" customWidth="1"/>
    <col min="12561" max="12800" width="9.140625" style="1"/>
    <col min="12801" max="12801" width="13" style="1" customWidth="1"/>
    <col min="12802" max="12802" width="32.42578125" style="1" customWidth="1"/>
    <col min="12803" max="12803" width="29.5703125" style="1" customWidth="1"/>
    <col min="12804" max="12804" width="22" style="1" customWidth="1"/>
    <col min="12805" max="12806" width="12.85546875" style="1" customWidth="1"/>
    <col min="12807" max="12807" width="13.140625" style="1" customWidth="1"/>
    <col min="12808" max="12808" width="13.42578125" style="1" customWidth="1"/>
    <col min="12809" max="12809" width="14.42578125" style="1" customWidth="1"/>
    <col min="12810" max="12810" width="14.5703125" style="1" customWidth="1"/>
    <col min="12811" max="12811" width="14.28515625" style="1" customWidth="1"/>
    <col min="12812" max="12812" width="14.42578125" style="1" customWidth="1"/>
    <col min="12813" max="12813" width="14.28515625" style="1" customWidth="1"/>
    <col min="12814" max="12814" width="14.85546875" style="1" customWidth="1"/>
    <col min="12815" max="12815" width="14.5703125" style="1" customWidth="1"/>
    <col min="12816" max="12816" width="14.42578125" style="1" bestFit="1" customWidth="1"/>
    <col min="12817" max="13056" width="9.140625" style="1"/>
    <col min="13057" max="13057" width="13" style="1" customWidth="1"/>
    <col min="13058" max="13058" width="32.42578125" style="1" customWidth="1"/>
    <col min="13059" max="13059" width="29.5703125" style="1" customWidth="1"/>
    <col min="13060" max="13060" width="22" style="1" customWidth="1"/>
    <col min="13061" max="13062" width="12.85546875" style="1" customWidth="1"/>
    <col min="13063" max="13063" width="13.140625" style="1" customWidth="1"/>
    <col min="13064" max="13064" width="13.42578125" style="1" customWidth="1"/>
    <col min="13065" max="13065" width="14.42578125" style="1" customWidth="1"/>
    <col min="13066" max="13066" width="14.5703125" style="1" customWidth="1"/>
    <col min="13067" max="13067" width="14.28515625" style="1" customWidth="1"/>
    <col min="13068" max="13068" width="14.42578125" style="1" customWidth="1"/>
    <col min="13069" max="13069" width="14.28515625" style="1" customWidth="1"/>
    <col min="13070" max="13070" width="14.85546875" style="1" customWidth="1"/>
    <col min="13071" max="13071" width="14.5703125" style="1" customWidth="1"/>
    <col min="13072" max="13072" width="14.42578125" style="1" bestFit="1" customWidth="1"/>
    <col min="13073" max="13312" width="9.140625" style="1"/>
    <col min="13313" max="13313" width="13" style="1" customWidth="1"/>
    <col min="13314" max="13314" width="32.42578125" style="1" customWidth="1"/>
    <col min="13315" max="13315" width="29.5703125" style="1" customWidth="1"/>
    <col min="13316" max="13316" width="22" style="1" customWidth="1"/>
    <col min="13317" max="13318" width="12.85546875" style="1" customWidth="1"/>
    <col min="13319" max="13319" width="13.140625" style="1" customWidth="1"/>
    <col min="13320" max="13320" width="13.42578125" style="1" customWidth="1"/>
    <col min="13321" max="13321" width="14.42578125" style="1" customWidth="1"/>
    <col min="13322" max="13322" width="14.5703125" style="1" customWidth="1"/>
    <col min="13323" max="13323" width="14.28515625" style="1" customWidth="1"/>
    <col min="13324" max="13324" width="14.42578125" style="1" customWidth="1"/>
    <col min="13325" max="13325" width="14.28515625" style="1" customWidth="1"/>
    <col min="13326" max="13326" width="14.85546875" style="1" customWidth="1"/>
    <col min="13327" max="13327" width="14.5703125" style="1" customWidth="1"/>
    <col min="13328" max="13328" width="14.42578125" style="1" bestFit="1" customWidth="1"/>
    <col min="13329" max="13568" width="9.140625" style="1"/>
    <col min="13569" max="13569" width="13" style="1" customWidth="1"/>
    <col min="13570" max="13570" width="32.42578125" style="1" customWidth="1"/>
    <col min="13571" max="13571" width="29.5703125" style="1" customWidth="1"/>
    <col min="13572" max="13572" width="22" style="1" customWidth="1"/>
    <col min="13573" max="13574" width="12.85546875" style="1" customWidth="1"/>
    <col min="13575" max="13575" width="13.140625" style="1" customWidth="1"/>
    <col min="13576" max="13576" width="13.42578125" style="1" customWidth="1"/>
    <col min="13577" max="13577" width="14.42578125" style="1" customWidth="1"/>
    <col min="13578" max="13578" width="14.5703125" style="1" customWidth="1"/>
    <col min="13579" max="13579" width="14.28515625" style="1" customWidth="1"/>
    <col min="13580" max="13580" width="14.42578125" style="1" customWidth="1"/>
    <col min="13581" max="13581" width="14.28515625" style="1" customWidth="1"/>
    <col min="13582" max="13582" width="14.85546875" style="1" customWidth="1"/>
    <col min="13583" max="13583" width="14.5703125" style="1" customWidth="1"/>
    <col min="13584" max="13584" width="14.42578125" style="1" bestFit="1" customWidth="1"/>
    <col min="13585" max="13824" width="9.140625" style="1"/>
    <col min="13825" max="13825" width="13" style="1" customWidth="1"/>
    <col min="13826" max="13826" width="32.42578125" style="1" customWidth="1"/>
    <col min="13827" max="13827" width="29.5703125" style="1" customWidth="1"/>
    <col min="13828" max="13828" width="22" style="1" customWidth="1"/>
    <col min="13829" max="13830" width="12.85546875" style="1" customWidth="1"/>
    <col min="13831" max="13831" width="13.140625" style="1" customWidth="1"/>
    <col min="13832" max="13832" width="13.42578125" style="1" customWidth="1"/>
    <col min="13833" max="13833" width="14.42578125" style="1" customWidth="1"/>
    <col min="13834" max="13834" width="14.5703125" style="1" customWidth="1"/>
    <col min="13835" max="13835" width="14.28515625" style="1" customWidth="1"/>
    <col min="13836" max="13836" width="14.42578125" style="1" customWidth="1"/>
    <col min="13837" max="13837" width="14.28515625" style="1" customWidth="1"/>
    <col min="13838" max="13838" width="14.85546875" style="1" customWidth="1"/>
    <col min="13839" max="13839" width="14.5703125" style="1" customWidth="1"/>
    <col min="13840" max="13840" width="14.42578125" style="1" bestFit="1" customWidth="1"/>
    <col min="13841" max="14080" width="9.140625" style="1"/>
    <col min="14081" max="14081" width="13" style="1" customWidth="1"/>
    <col min="14082" max="14082" width="32.42578125" style="1" customWidth="1"/>
    <col min="14083" max="14083" width="29.5703125" style="1" customWidth="1"/>
    <col min="14084" max="14084" width="22" style="1" customWidth="1"/>
    <col min="14085" max="14086" width="12.85546875" style="1" customWidth="1"/>
    <col min="14087" max="14087" width="13.140625" style="1" customWidth="1"/>
    <col min="14088" max="14088" width="13.42578125" style="1" customWidth="1"/>
    <col min="14089" max="14089" width="14.42578125" style="1" customWidth="1"/>
    <col min="14090" max="14090" width="14.5703125" style="1" customWidth="1"/>
    <col min="14091" max="14091" width="14.28515625" style="1" customWidth="1"/>
    <col min="14092" max="14092" width="14.42578125" style="1" customWidth="1"/>
    <col min="14093" max="14093" width="14.28515625" style="1" customWidth="1"/>
    <col min="14094" max="14094" width="14.85546875" style="1" customWidth="1"/>
    <col min="14095" max="14095" width="14.5703125" style="1" customWidth="1"/>
    <col min="14096" max="14096" width="14.42578125" style="1" bestFit="1" customWidth="1"/>
    <col min="14097" max="14336" width="9.140625" style="1"/>
    <col min="14337" max="14337" width="13" style="1" customWidth="1"/>
    <col min="14338" max="14338" width="32.42578125" style="1" customWidth="1"/>
    <col min="14339" max="14339" width="29.5703125" style="1" customWidth="1"/>
    <col min="14340" max="14340" width="22" style="1" customWidth="1"/>
    <col min="14341" max="14342" width="12.85546875" style="1" customWidth="1"/>
    <col min="14343" max="14343" width="13.140625" style="1" customWidth="1"/>
    <col min="14344" max="14344" width="13.42578125" style="1" customWidth="1"/>
    <col min="14345" max="14345" width="14.42578125" style="1" customWidth="1"/>
    <col min="14346" max="14346" width="14.5703125" style="1" customWidth="1"/>
    <col min="14347" max="14347" width="14.28515625" style="1" customWidth="1"/>
    <col min="14348" max="14348" width="14.42578125" style="1" customWidth="1"/>
    <col min="14349" max="14349" width="14.28515625" style="1" customWidth="1"/>
    <col min="14350" max="14350" width="14.85546875" style="1" customWidth="1"/>
    <col min="14351" max="14351" width="14.5703125" style="1" customWidth="1"/>
    <col min="14352" max="14352" width="14.42578125" style="1" bestFit="1" customWidth="1"/>
    <col min="14353" max="14592" width="9.140625" style="1"/>
    <col min="14593" max="14593" width="13" style="1" customWidth="1"/>
    <col min="14594" max="14594" width="32.42578125" style="1" customWidth="1"/>
    <col min="14595" max="14595" width="29.5703125" style="1" customWidth="1"/>
    <col min="14596" max="14596" width="22" style="1" customWidth="1"/>
    <col min="14597" max="14598" width="12.85546875" style="1" customWidth="1"/>
    <col min="14599" max="14599" width="13.140625" style="1" customWidth="1"/>
    <col min="14600" max="14600" width="13.42578125" style="1" customWidth="1"/>
    <col min="14601" max="14601" width="14.42578125" style="1" customWidth="1"/>
    <col min="14602" max="14602" width="14.5703125" style="1" customWidth="1"/>
    <col min="14603" max="14603" width="14.28515625" style="1" customWidth="1"/>
    <col min="14604" max="14604" width="14.42578125" style="1" customWidth="1"/>
    <col min="14605" max="14605" width="14.28515625" style="1" customWidth="1"/>
    <col min="14606" max="14606" width="14.85546875" style="1" customWidth="1"/>
    <col min="14607" max="14607" width="14.5703125" style="1" customWidth="1"/>
    <col min="14608" max="14608" width="14.42578125" style="1" bestFit="1" customWidth="1"/>
    <col min="14609" max="14848" width="9.140625" style="1"/>
    <col min="14849" max="14849" width="13" style="1" customWidth="1"/>
    <col min="14850" max="14850" width="32.42578125" style="1" customWidth="1"/>
    <col min="14851" max="14851" width="29.5703125" style="1" customWidth="1"/>
    <col min="14852" max="14852" width="22" style="1" customWidth="1"/>
    <col min="14853" max="14854" width="12.85546875" style="1" customWidth="1"/>
    <col min="14855" max="14855" width="13.140625" style="1" customWidth="1"/>
    <col min="14856" max="14856" width="13.42578125" style="1" customWidth="1"/>
    <col min="14857" max="14857" width="14.42578125" style="1" customWidth="1"/>
    <col min="14858" max="14858" width="14.5703125" style="1" customWidth="1"/>
    <col min="14859" max="14859" width="14.28515625" style="1" customWidth="1"/>
    <col min="14860" max="14860" width="14.42578125" style="1" customWidth="1"/>
    <col min="14861" max="14861" width="14.28515625" style="1" customWidth="1"/>
    <col min="14862" max="14862" width="14.85546875" style="1" customWidth="1"/>
    <col min="14863" max="14863" width="14.5703125" style="1" customWidth="1"/>
    <col min="14864" max="14864" width="14.42578125" style="1" bestFit="1" customWidth="1"/>
    <col min="14865" max="15104" width="9.140625" style="1"/>
    <col min="15105" max="15105" width="13" style="1" customWidth="1"/>
    <col min="15106" max="15106" width="32.42578125" style="1" customWidth="1"/>
    <col min="15107" max="15107" width="29.5703125" style="1" customWidth="1"/>
    <col min="15108" max="15108" width="22" style="1" customWidth="1"/>
    <col min="15109" max="15110" width="12.85546875" style="1" customWidth="1"/>
    <col min="15111" max="15111" width="13.140625" style="1" customWidth="1"/>
    <col min="15112" max="15112" width="13.42578125" style="1" customWidth="1"/>
    <col min="15113" max="15113" width="14.42578125" style="1" customWidth="1"/>
    <col min="15114" max="15114" width="14.5703125" style="1" customWidth="1"/>
    <col min="15115" max="15115" width="14.28515625" style="1" customWidth="1"/>
    <col min="15116" max="15116" width="14.42578125" style="1" customWidth="1"/>
    <col min="15117" max="15117" width="14.28515625" style="1" customWidth="1"/>
    <col min="15118" max="15118" width="14.85546875" style="1" customWidth="1"/>
    <col min="15119" max="15119" width="14.5703125" style="1" customWidth="1"/>
    <col min="15120" max="15120" width="14.42578125" style="1" bestFit="1" customWidth="1"/>
    <col min="15121" max="15360" width="9.140625" style="1"/>
    <col min="15361" max="15361" width="13" style="1" customWidth="1"/>
    <col min="15362" max="15362" width="32.42578125" style="1" customWidth="1"/>
    <col min="15363" max="15363" width="29.5703125" style="1" customWidth="1"/>
    <col min="15364" max="15364" width="22" style="1" customWidth="1"/>
    <col min="15365" max="15366" width="12.85546875" style="1" customWidth="1"/>
    <col min="15367" max="15367" width="13.140625" style="1" customWidth="1"/>
    <col min="15368" max="15368" width="13.42578125" style="1" customWidth="1"/>
    <col min="15369" max="15369" width="14.42578125" style="1" customWidth="1"/>
    <col min="15370" max="15370" width="14.5703125" style="1" customWidth="1"/>
    <col min="15371" max="15371" width="14.28515625" style="1" customWidth="1"/>
    <col min="15372" max="15372" width="14.42578125" style="1" customWidth="1"/>
    <col min="15373" max="15373" width="14.28515625" style="1" customWidth="1"/>
    <col min="15374" max="15374" width="14.85546875" style="1" customWidth="1"/>
    <col min="15375" max="15375" width="14.5703125" style="1" customWidth="1"/>
    <col min="15376" max="15376" width="14.42578125" style="1" bestFit="1" customWidth="1"/>
    <col min="15377" max="15616" width="9.140625" style="1"/>
    <col min="15617" max="15617" width="13" style="1" customWidth="1"/>
    <col min="15618" max="15618" width="32.42578125" style="1" customWidth="1"/>
    <col min="15619" max="15619" width="29.5703125" style="1" customWidth="1"/>
    <col min="15620" max="15620" width="22" style="1" customWidth="1"/>
    <col min="15621" max="15622" width="12.85546875" style="1" customWidth="1"/>
    <col min="15623" max="15623" width="13.140625" style="1" customWidth="1"/>
    <col min="15624" max="15624" width="13.42578125" style="1" customWidth="1"/>
    <col min="15625" max="15625" width="14.42578125" style="1" customWidth="1"/>
    <col min="15626" max="15626" width="14.5703125" style="1" customWidth="1"/>
    <col min="15627" max="15627" width="14.28515625" style="1" customWidth="1"/>
    <col min="15628" max="15628" width="14.42578125" style="1" customWidth="1"/>
    <col min="15629" max="15629" width="14.28515625" style="1" customWidth="1"/>
    <col min="15630" max="15630" width="14.85546875" style="1" customWidth="1"/>
    <col min="15631" max="15631" width="14.5703125" style="1" customWidth="1"/>
    <col min="15632" max="15632" width="14.42578125" style="1" bestFit="1" customWidth="1"/>
    <col min="15633" max="15872" width="9.140625" style="1"/>
    <col min="15873" max="15873" width="13" style="1" customWidth="1"/>
    <col min="15874" max="15874" width="32.42578125" style="1" customWidth="1"/>
    <col min="15875" max="15875" width="29.5703125" style="1" customWidth="1"/>
    <col min="15876" max="15876" width="22" style="1" customWidth="1"/>
    <col min="15877" max="15878" width="12.85546875" style="1" customWidth="1"/>
    <col min="15879" max="15879" width="13.140625" style="1" customWidth="1"/>
    <col min="15880" max="15880" width="13.42578125" style="1" customWidth="1"/>
    <col min="15881" max="15881" width="14.42578125" style="1" customWidth="1"/>
    <col min="15882" max="15882" width="14.5703125" style="1" customWidth="1"/>
    <col min="15883" max="15883" width="14.28515625" style="1" customWidth="1"/>
    <col min="15884" max="15884" width="14.42578125" style="1" customWidth="1"/>
    <col min="15885" max="15885" width="14.28515625" style="1" customWidth="1"/>
    <col min="15886" max="15886" width="14.85546875" style="1" customWidth="1"/>
    <col min="15887" max="15887" width="14.5703125" style="1" customWidth="1"/>
    <col min="15888" max="15888" width="14.42578125" style="1" bestFit="1" customWidth="1"/>
    <col min="15889" max="16128" width="9.140625" style="1"/>
    <col min="16129" max="16129" width="13" style="1" customWidth="1"/>
    <col min="16130" max="16130" width="32.42578125" style="1" customWidth="1"/>
    <col min="16131" max="16131" width="29.5703125" style="1" customWidth="1"/>
    <col min="16132" max="16132" width="22" style="1" customWidth="1"/>
    <col min="16133" max="16134" width="12.85546875" style="1" customWidth="1"/>
    <col min="16135" max="16135" width="13.140625" style="1" customWidth="1"/>
    <col min="16136" max="16136" width="13.42578125" style="1" customWidth="1"/>
    <col min="16137" max="16137" width="14.42578125" style="1" customWidth="1"/>
    <col min="16138" max="16138" width="14.5703125" style="1" customWidth="1"/>
    <col min="16139" max="16139" width="14.28515625" style="1" customWidth="1"/>
    <col min="16140" max="16140" width="14.42578125" style="1" customWidth="1"/>
    <col min="16141" max="16141" width="14.28515625" style="1" customWidth="1"/>
    <col min="16142" max="16142" width="14.85546875" style="1" customWidth="1"/>
    <col min="16143" max="16143" width="14.5703125" style="1" customWidth="1"/>
    <col min="16144" max="16144" width="14.42578125" style="1" bestFit="1" customWidth="1"/>
    <col min="16145" max="16384" width="9.140625" style="1"/>
  </cols>
  <sheetData>
    <row r="1" spans="1:16" ht="66" customHeight="1" x14ac:dyDescent="0.2">
      <c r="A1" s="320" t="s">
        <v>339</v>
      </c>
      <c r="B1" s="320"/>
      <c r="C1" s="320"/>
      <c r="D1" s="320"/>
      <c r="E1" s="320"/>
      <c r="F1" s="320"/>
      <c r="G1" s="320"/>
      <c r="H1" s="320"/>
      <c r="I1" s="320"/>
      <c r="J1" s="320"/>
      <c r="K1" s="320"/>
      <c r="L1" s="320"/>
      <c r="M1" s="320"/>
      <c r="N1" s="320"/>
      <c r="O1" s="320"/>
    </row>
    <row r="2" spans="1:16" s="27" customFormat="1" ht="65.25" customHeight="1" x14ac:dyDescent="0.25">
      <c r="A2" s="321" t="s">
        <v>340</v>
      </c>
      <c r="B2" s="321"/>
      <c r="C2" s="321"/>
      <c r="D2" s="321"/>
      <c r="E2" s="321"/>
      <c r="F2" s="321"/>
      <c r="G2" s="321"/>
      <c r="H2" s="321"/>
      <c r="I2" s="321"/>
      <c r="J2" s="321"/>
      <c r="K2" s="321"/>
      <c r="L2" s="321"/>
      <c r="M2" s="321"/>
      <c r="N2" s="321"/>
      <c r="O2" s="321"/>
    </row>
    <row r="3" spans="1:16" s="82" customFormat="1" ht="20.25" customHeight="1" x14ac:dyDescent="0.2">
      <c r="A3" s="322" t="s">
        <v>341</v>
      </c>
      <c r="B3" s="322" t="s">
        <v>87</v>
      </c>
      <c r="C3" s="322" t="s">
        <v>342</v>
      </c>
      <c r="D3" s="322" t="s">
        <v>343</v>
      </c>
      <c r="E3" s="325" t="s">
        <v>344</v>
      </c>
      <c r="F3" s="325"/>
      <c r="G3" s="325"/>
      <c r="H3" s="325"/>
      <c r="I3" s="325"/>
      <c r="J3" s="325"/>
      <c r="K3" s="325"/>
      <c r="L3" s="325"/>
      <c r="M3" s="325"/>
      <c r="N3" s="325"/>
      <c r="O3" s="325"/>
    </row>
    <row r="4" spans="1:16" s="82" customFormat="1" ht="23.25" customHeight="1" x14ac:dyDescent="0.2">
      <c r="A4" s="323"/>
      <c r="B4" s="323"/>
      <c r="C4" s="323"/>
      <c r="D4" s="323"/>
      <c r="E4" s="325" t="s">
        <v>94</v>
      </c>
      <c r="F4" s="325"/>
      <c r="G4" s="325" t="s">
        <v>95</v>
      </c>
      <c r="H4" s="325"/>
      <c r="I4" s="325" t="s">
        <v>96</v>
      </c>
      <c r="J4" s="325"/>
      <c r="K4" s="325" t="s">
        <v>345</v>
      </c>
      <c r="L4" s="325" t="s">
        <v>301</v>
      </c>
      <c r="M4" s="325" t="s">
        <v>302</v>
      </c>
      <c r="N4" s="325" t="s">
        <v>303</v>
      </c>
      <c r="O4" s="325" t="s">
        <v>304</v>
      </c>
    </row>
    <row r="5" spans="1:16" s="82" customFormat="1" ht="23.25" customHeight="1" x14ac:dyDescent="0.2">
      <c r="A5" s="324"/>
      <c r="B5" s="324"/>
      <c r="C5" s="324"/>
      <c r="D5" s="324"/>
      <c r="E5" s="78" t="s">
        <v>346</v>
      </c>
      <c r="F5" s="78" t="s">
        <v>347</v>
      </c>
      <c r="G5" s="78" t="s">
        <v>346</v>
      </c>
      <c r="H5" s="78" t="s">
        <v>347</v>
      </c>
      <c r="I5" s="78" t="s">
        <v>346</v>
      </c>
      <c r="J5" s="78" t="s">
        <v>98</v>
      </c>
      <c r="K5" s="325"/>
      <c r="L5" s="325"/>
      <c r="M5" s="325"/>
      <c r="N5" s="325"/>
      <c r="O5" s="325"/>
      <c r="P5" s="87" t="e">
        <f>O5+N5+M5+L5+K5+I5+G5+E5</f>
        <v>#VALUE!</v>
      </c>
    </row>
    <row r="6" spans="1:16" s="85" customFormat="1" x14ac:dyDescent="0.2">
      <c r="A6" s="83">
        <v>1</v>
      </c>
      <c r="B6" s="79">
        <v>2</v>
      </c>
      <c r="C6" s="84">
        <v>3</v>
      </c>
      <c r="D6" s="130">
        <v>4</v>
      </c>
      <c r="E6" s="84">
        <v>5</v>
      </c>
      <c r="F6" s="84">
        <v>6</v>
      </c>
      <c r="G6" s="84">
        <v>7</v>
      </c>
      <c r="H6" s="84">
        <v>8</v>
      </c>
      <c r="I6" s="84">
        <v>9</v>
      </c>
      <c r="J6" s="84">
        <v>10</v>
      </c>
      <c r="K6" s="84">
        <v>11</v>
      </c>
      <c r="L6" s="84">
        <v>12</v>
      </c>
      <c r="M6" s="84">
        <v>13</v>
      </c>
      <c r="N6" s="84">
        <v>14</v>
      </c>
      <c r="O6" s="84">
        <v>15</v>
      </c>
      <c r="P6" s="87">
        <v>-10287637679.099998</v>
      </c>
    </row>
    <row r="7" spans="1:16" s="88" customFormat="1" ht="51" x14ac:dyDescent="0.2">
      <c r="A7" s="313" t="s">
        <v>348</v>
      </c>
      <c r="B7" s="316" t="s">
        <v>100</v>
      </c>
      <c r="C7" s="107" t="s">
        <v>349</v>
      </c>
      <c r="D7" s="93" t="s">
        <v>1</v>
      </c>
      <c r="E7" s="98">
        <f>E10+E19+E25+E27</f>
        <v>-894362814.5</v>
      </c>
      <c r="F7" s="98">
        <f t="shared" ref="F7:O7" si="0">F10+F19+F25+F27</f>
        <v>-588033885.70000005</v>
      </c>
      <c r="G7" s="98">
        <f t="shared" si="0"/>
        <v>-804341295.80000007</v>
      </c>
      <c r="H7" s="98">
        <f t="shared" si="0"/>
        <v>-516757797.70000005</v>
      </c>
      <c r="I7" s="98">
        <f t="shared" si="0"/>
        <v>-1301552511.0000002</v>
      </c>
      <c r="J7" s="98">
        <f t="shared" si="0"/>
        <v>-1200238500.0999999</v>
      </c>
      <c r="K7" s="98">
        <f t="shared" si="0"/>
        <v>-1025007254.9</v>
      </c>
      <c r="L7" s="98">
        <f t="shared" si="0"/>
        <v>-1712493965.4999998</v>
      </c>
      <c r="M7" s="98">
        <f t="shared" si="0"/>
        <v>-1415674793.5999999</v>
      </c>
      <c r="N7" s="98">
        <f t="shared" si="0"/>
        <v>-1450417024</v>
      </c>
      <c r="O7" s="98">
        <f t="shared" si="0"/>
        <v>-1683788019.8000002</v>
      </c>
      <c r="P7" s="87">
        <f>O7+N7+M7+L7+K7+I7+G7+E7</f>
        <v>-10287637679.099998</v>
      </c>
    </row>
    <row r="8" spans="1:16" s="88" customFormat="1" ht="17.25" customHeight="1" x14ac:dyDescent="0.2">
      <c r="A8" s="314"/>
      <c r="B8" s="306"/>
      <c r="C8" s="134" t="s">
        <v>2</v>
      </c>
      <c r="D8" s="135" t="s">
        <v>1</v>
      </c>
      <c r="E8" s="136">
        <f t="shared" ref="E8:O8" si="1">E10+E25+E27+E20</f>
        <v>-894362814.5</v>
      </c>
      <c r="F8" s="136">
        <f>F10+F25+F27+F20</f>
        <v>-588033885.70000005</v>
      </c>
      <c r="G8" s="136">
        <f t="shared" si="1"/>
        <v>-804341295.80000007</v>
      </c>
      <c r="H8" s="136">
        <f t="shared" si="1"/>
        <v>-516757797.70000005</v>
      </c>
      <c r="I8" s="136">
        <f t="shared" si="1"/>
        <v>-1301102511.0000002</v>
      </c>
      <c r="J8" s="136">
        <f t="shared" si="1"/>
        <v>-1199828036.3</v>
      </c>
      <c r="K8" s="136">
        <f t="shared" si="1"/>
        <v>-1024507254.9</v>
      </c>
      <c r="L8" s="136">
        <f t="shared" si="1"/>
        <v>-1711993965.4999998</v>
      </c>
      <c r="M8" s="136">
        <f t="shared" si="1"/>
        <v>-1415174793.5999999</v>
      </c>
      <c r="N8" s="136">
        <f t="shared" si="1"/>
        <v>-1449917024</v>
      </c>
      <c r="O8" s="136">
        <f t="shared" si="1"/>
        <v>-1683288019.8000002</v>
      </c>
      <c r="P8" s="87"/>
    </row>
    <row r="9" spans="1:16" s="88" customFormat="1" ht="18.75" customHeight="1" x14ac:dyDescent="0.2">
      <c r="A9" s="315"/>
      <c r="B9" s="307"/>
      <c r="C9" s="134" t="s">
        <v>67</v>
      </c>
      <c r="D9" s="135" t="s">
        <v>1</v>
      </c>
      <c r="E9" s="136">
        <f t="shared" ref="E9:O9" si="2">E21</f>
        <v>0</v>
      </c>
      <c r="F9" s="136">
        <f>F21</f>
        <v>0</v>
      </c>
      <c r="G9" s="136">
        <f t="shared" si="2"/>
        <v>0</v>
      </c>
      <c r="H9" s="136">
        <f t="shared" si="2"/>
        <v>0</v>
      </c>
      <c r="I9" s="136">
        <f t="shared" si="2"/>
        <v>-450000</v>
      </c>
      <c r="J9" s="136">
        <f t="shared" si="2"/>
        <v>-410463.8</v>
      </c>
      <c r="K9" s="136">
        <f t="shared" si="2"/>
        <v>-500000</v>
      </c>
      <c r="L9" s="136">
        <f t="shared" si="2"/>
        <v>-500000</v>
      </c>
      <c r="M9" s="136">
        <f t="shared" si="2"/>
        <v>-500000</v>
      </c>
      <c r="N9" s="136">
        <f t="shared" si="2"/>
        <v>-500000</v>
      </c>
      <c r="O9" s="136">
        <f t="shared" si="2"/>
        <v>-500000</v>
      </c>
      <c r="P9" s="87"/>
    </row>
    <row r="10" spans="1:16" s="88" customFormat="1" ht="53.25" customHeight="1" x14ac:dyDescent="0.2">
      <c r="A10" s="94" t="s">
        <v>188</v>
      </c>
      <c r="B10" s="94" t="s">
        <v>189</v>
      </c>
      <c r="C10" s="109" t="s">
        <v>349</v>
      </c>
      <c r="D10" s="92" t="s">
        <v>1</v>
      </c>
      <c r="E10" s="100">
        <f>E11+E15+E18</f>
        <v>-887439814.5</v>
      </c>
      <c r="F10" s="100">
        <f>F11+F15+F18</f>
        <v>-591836492.70000005</v>
      </c>
      <c r="G10" s="100">
        <f t="shared" ref="G10:O10" si="3">G11+G15+G18</f>
        <v>-788506295.80000007</v>
      </c>
      <c r="H10" s="100">
        <f t="shared" si="3"/>
        <v>-531757392.70000005</v>
      </c>
      <c r="I10" s="100">
        <f t="shared" si="3"/>
        <v>-1274229511.0000002</v>
      </c>
      <c r="J10" s="100">
        <f t="shared" si="3"/>
        <v>-1207448876.0999999</v>
      </c>
      <c r="K10" s="100">
        <f t="shared" si="3"/>
        <v>-1007526264.9</v>
      </c>
      <c r="L10" s="105">
        <f t="shared" si="3"/>
        <v>-1700973715.4999998</v>
      </c>
      <c r="M10" s="105">
        <f t="shared" si="3"/>
        <v>-1399618323.5999999</v>
      </c>
      <c r="N10" s="105">
        <f t="shared" si="3"/>
        <v>-1432910334</v>
      </c>
      <c r="O10" s="105">
        <f t="shared" si="3"/>
        <v>-1666781219.8000002</v>
      </c>
      <c r="P10" s="87">
        <f>O10+N10+M10+L10+K10+I10+G10+E10</f>
        <v>-10157985479.099998</v>
      </c>
    </row>
    <row r="11" spans="1:16" s="88" customFormat="1" ht="51" x14ac:dyDescent="0.2">
      <c r="A11" s="308" t="s">
        <v>350</v>
      </c>
      <c r="B11" s="308" t="s">
        <v>193</v>
      </c>
      <c r="C11" s="97" t="s">
        <v>349</v>
      </c>
      <c r="D11" s="95" t="s">
        <v>1</v>
      </c>
      <c r="E11" s="101">
        <f>SUM(E12:E14)</f>
        <v>-742338814.5</v>
      </c>
      <c r="F11" s="101">
        <f>SUM(F12:F14)</f>
        <v>-528471827.10000002</v>
      </c>
      <c r="G11" s="101">
        <f t="shared" ref="G11:O11" si="4">SUM(G12:G14)</f>
        <v>-604763167.80000007</v>
      </c>
      <c r="H11" s="101">
        <f t="shared" si="4"/>
        <v>-398470901.10000002</v>
      </c>
      <c r="I11" s="101">
        <f t="shared" si="4"/>
        <v>-1069253677.1000001</v>
      </c>
      <c r="J11" s="101">
        <f t="shared" si="4"/>
        <v>-1058752218.8</v>
      </c>
      <c r="K11" s="101">
        <f t="shared" si="4"/>
        <v>-817809051.5</v>
      </c>
      <c r="L11" s="101">
        <f t="shared" si="4"/>
        <v>-1341393712.1999998</v>
      </c>
      <c r="M11" s="101">
        <f t="shared" si="4"/>
        <v>-1129976890.3999999</v>
      </c>
      <c r="N11" s="101">
        <f t="shared" si="4"/>
        <v>-1223073650.2</v>
      </c>
      <c r="O11" s="101">
        <f t="shared" si="4"/>
        <v>-1268012601.5000002</v>
      </c>
      <c r="P11" s="87"/>
    </row>
    <row r="12" spans="1:16" s="88" customFormat="1" x14ac:dyDescent="0.2">
      <c r="A12" s="309"/>
      <c r="B12" s="311"/>
      <c r="C12" s="317" t="s">
        <v>2</v>
      </c>
      <c r="D12" s="137" t="s">
        <v>57</v>
      </c>
      <c r="E12" s="138">
        <v>-664618820.79999995</v>
      </c>
      <c r="F12" s="138">
        <v>-463312216</v>
      </c>
      <c r="G12" s="139">
        <v>-523661163.60000002</v>
      </c>
      <c r="H12" s="139">
        <v>-323661163.60000002</v>
      </c>
      <c r="I12" s="139">
        <v>-820782306.20000005</v>
      </c>
      <c r="J12" s="139">
        <v>-820751820.10000002</v>
      </c>
      <c r="K12" s="139">
        <v>-699532500</v>
      </c>
      <c r="L12" s="139">
        <v>-828722399</v>
      </c>
      <c r="M12" s="139">
        <v>-631090763.10000002</v>
      </c>
      <c r="N12" s="139">
        <v>-762026309.70000005</v>
      </c>
      <c r="O12" s="139">
        <v>-606227194.60000002</v>
      </c>
      <c r="P12" s="87"/>
    </row>
    <row r="13" spans="1:16" s="88" customFormat="1" x14ac:dyDescent="0.2">
      <c r="A13" s="309"/>
      <c r="B13" s="311"/>
      <c r="C13" s="317"/>
      <c r="D13" s="137" t="s">
        <v>58</v>
      </c>
      <c r="E13" s="138">
        <v>-45310889.700000003</v>
      </c>
      <c r="F13" s="138">
        <v>-40415004.5</v>
      </c>
      <c r="G13" s="139">
        <v>-47754922.5</v>
      </c>
      <c r="H13" s="139">
        <v>-47369795.799999997</v>
      </c>
      <c r="I13" s="139">
        <v>-188262705.19999999</v>
      </c>
      <c r="J13" s="139">
        <v>-182542160.40000001</v>
      </c>
      <c r="K13" s="139">
        <v>-87705700.200000003</v>
      </c>
      <c r="L13" s="139">
        <v>-493699222.10000002</v>
      </c>
      <c r="M13" s="139">
        <v>-482092019.19999999</v>
      </c>
      <c r="N13" s="139">
        <v>-445359715.19999999</v>
      </c>
      <c r="O13" s="139">
        <v>-648901756.70000005</v>
      </c>
      <c r="P13" s="87"/>
    </row>
    <row r="14" spans="1:16" s="91" customFormat="1" x14ac:dyDescent="0.2">
      <c r="A14" s="310"/>
      <c r="B14" s="312"/>
      <c r="C14" s="317"/>
      <c r="D14" s="137" t="s">
        <v>59</v>
      </c>
      <c r="E14" s="138">
        <v>-32409104</v>
      </c>
      <c r="F14" s="138">
        <v>-24744606.600000001</v>
      </c>
      <c r="G14" s="139">
        <v>-33347081.699999999</v>
      </c>
      <c r="H14" s="139">
        <v>-27439941.699999999</v>
      </c>
      <c r="I14" s="139">
        <v>-60208665.700000003</v>
      </c>
      <c r="J14" s="139">
        <v>-55458238.299999997</v>
      </c>
      <c r="K14" s="139">
        <v>-30570851.300000001</v>
      </c>
      <c r="L14" s="139">
        <v>-18972091.100000001</v>
      </c>
      <c r="M14" s="139">
        <v>-16794108.100000001</v>
      </c>
      <c r="N14" s="139">
        <v>-15687625.300000001</v>
      </c>
      <c r="O14" s="139">
        <v>-12883650.199999999</v>
      </c>
      <c r="P14" s="90"/>
    </row>
    <row r="15" spans="1:16" s="91" customFormat="1" ht="50.25" customHeight="1" x14ac:dyDescent="0.2">
      <c r="A15" s="308" t="s">
        <v>196</v>
      </c>
      <c r="B15" s="308" t="s">
        <v>197</v>
      </c>
      <c r="C15" s="97" t="s">
        <v>349</v>
      </c>
      <c r="D15" s="95" t="s">
        <v>1</v>
      </c>
      <c r="E15" s="101">
        <f>SUM(E16:E17)</f>
        <v>-16311000</v>
      </c>
      <c r="F15" s="101">
        <f>SUM(F16:F17)</f>
        <v>-2552878.5</v>
      </c>
      <c r="G15" s="101">
        <f t="shared" ref="G15:O15" si="5">SUM(G16:G17)</f>
        <v>-37501228</v>
      </c>
      <c r="H15" s="101">
        <f t="shared" si="5"/>
        <v>0</v>
      </c>
      <c r="I15" s="101">
        <f t="shared" si="5"/>
        <v>-43034033.899999999</v>
      </c>
      <c r="J15" s="101">
        <f t="shared" si="5"/>
        <v>0</v>
      </c>
      <c r="K15" s="101">
        <f t="shared" si="5"/>
        <v>-8547213.4000000004</v>
      </c>
      <c r="L15" s="101">
        <f t="shared" si="5"/>
        <v>-82830003.299999997</v>
      </c>
      <c r="M15" s="101">
        <f t="shared" si="5"/>
        <v>-34858073.200000003</v>
      </c>
      <c r="N15" s="101">
        <f t="shared" si="5"/>
        <v>-28564443.799999997</v>
      </c>
      <c r="O15" s="101">
        <f t="shared" si="5"/>
        <v>-166045418.29999998</v>
      </c>
      <c r="P15" s="90"/>
    </row>
    <row r="16" spans="1:16" s="91" customFormat="1" ht="28.5" customHeight="1" x14ac:dyDescent="0.2">
      <c r="A16" s="309"/>
      <c r="B16" s="311"/>
      <c r="C16" s="318" t="s">
        <v>2</v>
      </c>
      <c r="D16" s="89" t="s">
        <v>60</v>
      </c>
      <c r="E16" s="102">
        <v>-15663000</v>
      </c>
      <c r="F16" s="102">
        <v>-2552878.5</v>
      </c>
      <c r="G16" s="103">
        <v>-37300700</v>
      </c>
      <c r="H16" s="103">
        <v>0</v>
      </c>
      <c r="I16" s="103">
        <v>-36683672.600000001</v>
      </c>
      <c r="J16" s="103">
        <v>0</v>
      </c>
      <c r="K16" s="103">
        <v>-8007213.4000000004</v>
      </c>
      <c r="L16" s="103">
        <v>-80573357.5</v>
      </c>
      <c r="M16" s="103">
        <v>-31169280.300000001</v>
      </c>
      <c r="N16" s="103">
        <v>-24574320.399999999</v>
      </c>
      <c r="O16" s="103">
        <v>-162547165.09999999</v>
      </c>
      <c r="P16" s="90"/>
    </row>
    <row r="17" spans="1:16" s="91" customFormat="1" ht="30" customHeight="1" x14ac:dyDescent="0.2">
      <c r="A17" s="310"/>
      <c r="B17" s="312"/>
      <c r="C17" s="319"/>
      <c r="D17" s="89" t="s">
        <v>61</v>
      </c>
      <c r="E17" s="102">
        <v>-648000</v>
      </c>
      <c r="F17" s="102">
        <v>0</v>
      </c>
      <c r="G17" s="103">
        <v>-200528</v>
      </c>
      <c r="H17" s="103">
        <v>0</v>
      </c>
      <c r="I17" s="103">
        <v>-6350361.2999999998</v>
      </c>
      <c r="J17" s="103">
        <v>0</v>
      </c>
      <c r="K17" s="103">
        <v>-540000</v>
      </c>
      <c r="L17" s="103">
        <v>-2256645.7999999998</v>
      </c>
      <c r="M17" s="103">
        <v>-3688792.9</v>
      </c>
      <c r="N17" s="103">
        <v>-3990123.4</v>
      </c>
      <c r="O17" s="103">
        <v>-3498253.2</v>
      </c>
      <c r="P17" s="90"/>
    </row>
    <row r="18" spans="1:16" s="91" customFormat="1" ht="54" customHeight="1" x14ac:dyDescent="0.2">
      <c r="A18" s="96" t="s">
        <v>351</v>
      </c>
      <c r="B18" s="97" t="s">
        <v>35</v>
      </c>
      <c r="C18" s="97" t="s">
        <v>2</v>
      </c>
      <c r="D18" s="95" t="s">
        <v>62</v>
      </c>
      <c r="E18" s="101">
        <v>-128790000</v>
      </c>
      <c r="F18" s="101">
        <v>-60811787.100000001</v>
      </c>
      <c r="G18" s="104">
        <v>-146241900</v>
      </c>
      <c r="H18" s="104">
        <v>-133286491.59999999</v>
      </c>
      <c r="I18" s="104">
        <v>-161941800</v>
      </c>
      <c r="J18" s="104">
        <v>-148696657.30000001</v>
      </c>
      <c r="K18" s="104">
        <v>-181170000</v>
      </c>
      <c r="L18" s="104">
        <v>-276750000</v>
      </c>
      <c r="M18" s="104">
        <v>-234783360</v>
      </c>
      <c r="N18" s="104">
        <v>-181272240</v>
      </c>
      <c r="O18" s="104">
        <v>-232723200</v>
      </c>
      <c r="P18" s="90"/>
    </row>
    <row r="19" spans="1:16" s="88" customFormat="1" ht="54.75" customHeight="1" x14ac:dyDescent="0.2">
      <c r="A19" s="303" t="s">
        <v>215</v>
      </c>
      <c r="B19" s="303" t="s">
        <v>216</v>
      </c>
      <c r="C19" s="109" t="s">
        <v>349</v>
      </c>
      <c r="D19" s="92" t="s">
        <v>1</v>
      </c>
      <c r="E19" s="105">
        <f>SUM(E20:E21)</f>
        <v>0</v>
      </c>
      <c r="F19" s="105">
        <f>SUM(F20:F21)</f>
        <v>0</v>
      </c>
      <c r="G19" s="105">
        <f t="shared" ref="G19:O19" si="6">SUM(G20:G21)</f>
        <v>0</v>
      </c>
      <c r="H19" s="105">
        <f t="shared" si="6"/>
        <v>0</v>
      </c>
      <c r="I19" s="105">
        <f t="shared" si="6"/>
        <v>-8400000</v>
      </c>
      <c r="J19" s="105">
        <f t="shared" si="6"/>
        <v>-6768028.0999999996</v>
      </c>
      <c r="K19" s="105">
        <f t="shared" si="6"/>
        <v>-5500000</v>
      </c>
      <c r="L19" s="105">
        <f t="shared" si="6"/>
        <v>-5500000</v>
      </c>
      <c r="M19" s="105">
        <f t="shared" si="6"/>
        <v>-5500000</v>
      </c>
      <c r="N19" s="105">
        <f t="shared" si="6"/>
        <v>-5500000</v>
      </c>
      <c r="O19" s="105">
        <f t="shared" si="6"/>
        <v>-5500000</v>
      </c>
      <c r="P19" s="87"/>
    </row>
    <row r="20" spans="1:16" s="88" customFormat="1" ht="15.75" customHeight="1" x14ac:dyDescent="0.2">
      <c r="A20" s="304"/>
      <c r="B20" s="306"/>
      <c r="C20" s="108" t="s">
        <v>2</v>
      </c>
      <c r="D20" s="86" t="s">
        <v>1</v>
      </c>
      <c r="E20" s="106">
        <f>E23</f>
        <v>0</v>
      </c>
      <c r="F20" s="106">
        <f>F23</f>
        <v>0</v>
      </c>
      <c r="G20" s="106">
        <f t="shared" ref="G20:O21" si="7">G23</f>
        <v>0</v>
      </c>
      <c r="H20" s="106">
        <f t="shared" si="7"/>
        <v>0</v>
      </c>
      <c r="I20" s="106">
        <f t="shared" si="7"/>
        <v>-7950000</v>
      </c>
      <c r="J20" s="106">
        <f t="shared" si="7"/>
        <v>-6357564.2999999998</v>
      </c>
      <c r="K20" s="106">
        <f t="shared" si="7"/>
        <v>-5000000</v>
      </c>
      <c r="L20" s="106">
        <f t="shared" si="7"/>
        <v>-5000000</v>
      </c>
      <c r="M20" s="106">
        <f t="shared" si="7"/>
        <v>-5000000</v>
      </c>
      <c r="N20" s="106">
        <f t="shared" si="7"/>
        <v>-5000000</v>
      </c>
      <c r="O20" s="106">
        <f t="shared" si="7"/>
        <v>-5000000</v>
      </c>
      <c r="P20" s="87"/>
    </row>
    <row r="21" spans="1:16" s="88" customFormat="1" ht="14.25" customHeight="1" x14ac:dyDescent="0.2">
      <c r="A21" s="305"/>
      <c r="B21" s="307"/>
      <c r="C21" s="108" t="s">
        <v>67</v>
      </c>
      <c r="D21" s="86" t="s">
        <v>1</v>
      </c>
      <c r="E21" s="106">
        <f>E24</f>
        <v>0</v>
      </c>
      <c r="F21" s="106">
        <f>F24</f>
        <v>0</v>
      </c>
      <c r="G21" s="106">
        <f t="shared" si="7"/>
        <v>0</v>
      </c>
      <c r="H21" s="106">
        <f t="shared" si="7"/>
        <v>0</v>
      </c>
      <c r="I21" s="106">
        <f t="shared" si="7"/>
        <v>-450000</v>
      </c>
      <c r="J21" s="106">
        <f t="shared" si="7"/>
        <v>-410463.8</v>
      </c>
      <c r="K21" s="106">
        <f t="shared" si="7"/>
        <v>-500000</v>
      </c>
      <c r="L21" s="106">
        <f t="shared" si="7"/>
        <v>-500000</v>
      </c>
      <c r="M21" s="106">
        <f t="shared" si="7"/>
        <v>-500000</v>
      </c>
      <c r="N21" s="106">
        <f t="shared" si="7"/>
        <v>-500000</v>
      </c>
      <c r="O21" s="106">
        <f t="shared" si="7"/>
        <v>-500000</v>
      </c>
      <c r="P21" s="87"/>
    </row>
    <row r="22" spans="1:16" s="88" customFormat="1" ht="51" x14ac:dyDescent="0.2">
      <c r="A22" s="308" t="s">
        <v>288</v>
      </c>
      <c r="B22" s="308" t="s">
        <v>229</v>
      </c>
      <c r="C22" s="97" t="s">
        <v>349</v>
      </c>
      <c r="D22" s="95" t="s">
        <v>1</v>
      </c>
      <c r="E22" s="101">
        <f>SUM(E23:E24)</f>
        <v>0</v>
      </c>
      <c r="F22" s="101">
        <f>SUM(F23:F24)</f>
        <v>0</v>
      </c>
      <c r="G22" s="101">
        <f t="shared" ref="G22:O22" si="8">SUM(G23:G24)</f>
        <v>0</v>
      </c>
      <c r="H22" s="101">
        <f t="shared" si="8"/>
        <v>0</v>
      </c>
      <c r="I22" s="101">
        <f t="shared" si="8"/>
        <v>-8400000</v>
      </c>
      <c r="J22" s="101">
        <f t="shared" si="8"/>
        <v>-6768028.0999999996</v>
      </c>
      <c r="K22" s="101">
        <f t="shared" si="8"/>
        <v>-5500000</v>
      </c>
      <c r="L22" s="101">
        <f t="shared" si="8"/>
        <v>-5500000</v>
      </c>
      <c r="M22" s="101">
        <f t="shared" si="8"/>
        <v>-5500000</v>
      </c>
      <c r="N22" s="101">
        <f t="shared" si="8"/>
        <v>-5500000</v>
      </c>
      <c r="O22" s="101">
        <f t="shared" si="8"/>
        <v>-5500000</v>
      </c>
      <c r="P22" s="87"/>
    </row>
    <row r="23" spans="1:16" s="88" customFormat="1" ht="15" customHeight="1" x14ac:dyDescent="0.2">
      <c r="A23" s="309"/>
      <c r="B23" s="311"/>
      <c r="C23" s="77" t="s">
        <v>2</v>
      </c>
      <c r="D23" s="89" t="s">
        <v>64</v>
      </c>
      <c r="E23" s="102">
        <v>0</v>
      </c>
      <c r="F23" s="102">
        <v>0</v>
      </c>
      <c r="G23" s="102">
        <v>0</v>
      </c>
      <c r="H23" s="99">
        <v>0</v>
      </c>
      <c r="I23" s="103">
        <v>-7950000</v>
      </c>
      <c r="J23" s="103">
        <v>-6357564.2999999998</v>
      </c>
      <c r="K23" s="103">
        <v>-5000000</v>
      </c>
      <c r="L23" s="103">
        <v>-5000000</v>
      </c>
      <c r="M23" s="103">
        <v>-5000000</v>
      </c>
      <c r="N23" s="103">
        <v>-5000000</v>
      </c>
      <c r="O23" s="103">
        <v>-5000000</v>
      </c>
      <c r="P23" s="87"/>
    </row>
    <row r="24" spans="1:16" s="91" customFormat="1" x14ac:dyDescent="0.2">
      <c r="A24" s="310"/>
      <c r="B24" s="312"/>
      <c r="C24" s="77" t="s">
        <v>67</v>
      </c>
      <c r="D24" s="89" t="s">
        <v>63</v>
      </c>
      <c r="E24" s="102">
        <v>0</v>
      </c>
      <c r="F24" s="102">
        <v>0</v>
      </c>
      <c r="G24" s="102">
        <v>0</v>
      </c>
      <c r="H24" s="103">
        <v>0</v>
      </c>
      <c r="I24" s="103">
        <v>-450000</v>
      </c>
      <c r="J24" s="103">
        <v>-410463.8</v>
      </c>
      <c r="K24" s="103">
        <v>-500000</v>
      </c>
      <c r="L24" s="103">
        <v>-500000</v>
      </c>
      <c r="M24" s="103">
        <v>-500000</v>
      </c>
      <c r="N24" s="103">
        <v>-500000</v>
      </c>
      <c r="O24" s="103">
        <v>-500000</v>
      </c>
      <c r="P24" s="90"/>
    </row>
    <row r="25" spans="1:16" s="88" customFormat="1" ht="53.25" customHeight="1" x14ac:dyDescent="0.2">
      <c r="A25" s="94" t="s">
        <v>238</v>
      </c>
      <c r="B25" s="94" t="s">
        <v>239</v>
      </c>
      <c r="C25" s="109" t="s">
        <v>349</v>
      </c>
      <c r="D25" s="92" t="s">
        <v>1</v>
      </c>
      <c r="E25" s="105">
        <f>E26</f>
        <v>-243000</v>
      </c>
      <c r="F25" s="105">
        <f>F26</f>
        <v>0</v>
      </c>
      <c r="G25" s="105">
        <f t="shared" ref="G25:O25" si="9">G26</f>
        <v>-835000</v>
      </c>
      <c r="H25" s="105">
        <f t="shared" si="9"/>
        <v>0</v>
      </c>
      <c r="I25" s="105">
        <f t="shared" si="9"/>
        <v>-4920000</v>
      </c>
      <c r="J25" s="105">
        <f t="shared" si="9"/>
        <v>0</v>
      </c>
      <c r="K25" s="105">
        <f t="shared" si="9"/>
        <v>-18990</v>
      </c>
      <c r="L25" s="105">
        <f t="shared" si="9"/>
        <v>-20250</v>
      </c>
      <c r="M25" s="105">
        <f t="shared" si="9"/>
        <v>-2056470</v>
      </c>
      <c r="N25" s="105">
        <f t="shared" si="9"/>
        <v>-1506690</v>
      </c>
      <c r="O25" s="105">
        <f t="shared" si="9"/>
        <v>-1006800</v>
      </c>
      <c r="P25" s="87"/>
    </row>
    <row r="26" spans="1:16" s="91" customFormat="1" ht="66.75" customHeight="1" x14ac:dyDescent="0.2">
      <c r="A26" s="96" t="s">
        <v>352</v>
      </c>
      <c r="B26" s="97" t="s">
        <v>245</v>
      </c>
      <c r="C26" s="110" t="s">
        <v>2</v>
      </c>
      <c r="D26" s="95" t="s">
        <v>56</v>
      </c>
      <c r="E26" s="101">
        <v>-243000</v>
      </c>
      <c r="F26" s="101">
        <v>0</v>
      </c>
      <c r="G26" s="104">
        <v>-835000</v>
      </c>
      <c r="H26" s="104">
        <v>0</v>
      </c>
      <c r="I26" s="104">
        <v>-4920000</v>
      </c>
      <c r="J26" s="104">
        <v>0</v>
      </c>
      <c r="K26" s="104">
        <v>-18990</v>
      </c>
      <c r="L26" s="104">
        <v>-20250</v>
      </c>
      <c r="M26" s="104">
        <v>-2056470</v>
      </c>
      <c r="N26" s="104">
        <v>-1506690</v>
      </c>
      <c r="O26" s="104">
        <v>-1006800</v>
      </c>
      <c r="P26" s="90"/>
    </row>
    <row r="27" spans="1:16" s="88" customFormat="1" ht="51" customHeight="1" x14ac:dyDescent="0.2">
      <c r="A27" s="94" t="s">
        <v>256</v>
      </c>
      <c r="B27" s="94" t="s">
        <v>257</v>
      </c>
      <c r="C27" s="109" t="s">
        <v>349</v>
      </c>
      <c r="D27" s="92" t="s">
        <v>1</v>
      </c>
      <c r="E27" s="105">
        <f>E28</f>
        <v>-6680000</v>
      </c>
      <c r="F27" s="105">
        <f>F28</f>
        <v>3802607</v>
      </c>
      <c r="G27" s="105">
        <f t="shared" ref="G27:O27" si="10">G28</f>
        <v>-15000000</v>
      </c>
      <c r="H27" s="105">
        <f t="shared" si="10"/>
        <v>14999595</v>
      </c>
      <c r="I27" s="105">
        <f t="shared" si="10"/>
        <v>-14003000</v>
      </c>
      <c r="J27" s="105">
        <f t="shared" si="10"/>
        <v>13978404.1</v>
      </c>
      <c r="K27" s="105">
        <f t="shared" si="10"/>
        <v>-11962000</v>
      </c>
      <c r="L27" s="105">
        <f t="shared" si="10"/>
        <v>-6000000</v>
      </c>
      <c r="M27" s="105">
        <f t="shared" si="10"/>
        <v>-8500000</v>
      </c>
      <c r="N27" s="105">
        <f t="shared" si="10"/>
        <v>-10500000</v>
      </c>
      <c r="O27" s="105">
        <f t="shared" si="10"/>
        <v>-10500000</v>
      </c>
      <c r="P27" s="87"/>
    </row>
    <row r="28" spans="1:16" s="91" customFormat="1" ht="63.75" x14ac:dyDescent="0.2">
      <c r="A28" s="96" t="s">
        <v>353</v>
      </c>
      <c r="B28" s="97" t="s">
        <v>261</v>
      </c>
      <c r="C28" s="110" t="s">
        <v>2</v>
      </c>
      <c r="D28" s="95" t="s">
        <v>68</v>
      </c>
      <c r="E28" s="101">
        <v>-6680000</v>
      </c>
      <c r="F28" s="101">
        <v>3802607</v>
      </c>
      <c r="G28" s="104">
        <v>-15000000</v>
      </c>
      <c r="H28" s="104">
        <v>14999595</v>
      </c>
      <c r="I28" s="104">
        <v>-14003000</v>
      </c>
      <c r="J28" s="104">
        <v>13978404.1</v>
      </c>
      <c r="K28" s="104">
        <v>-11962000</v>
      </c>
      <c r="L28" s="104">
        <v>-6000000</v>
      </c>
      <c r="M28" s="104">
        <v>-8500000</v>
      </c>
      <c r="N28" s="104">
        <v>-10500000</v>
      </c>
      <c r="O28" s="104">
        <v>-10500000</v>
      </c>
    </row>
  </sheetData>
  <autoFilter ref="A6:P28"/>
  <mergeCells count="27">
    <mergeCell ref="A1:O1"/>
    <mergeCell ref="A2:O2"/>
    <mergeCell ref="A3:A5"/>
    <mergeCell ref="B3:B5"/>
    <mergeCell ref="C3:C5"/>
    <mergeCell ref="D3:D5"/>
    <mergeCell ref="E3:O3"/>
    <mergeCell ref="E4:F4"/>
    <mergeCell ref="G4:H4"/>
    <mergeCell ref="I4:J4"/>
    <mergeCell ref="L4:L5"/>
    <mergeCell ref="M4:M5"/>
    <mergeCell ref="N4:N5"/>
    <mergeCell ref="O4:O5"/>
    <mergeCell ref="K4:K5"/>
    <mergeCell ref="A7:A9"/>
    <mergeCell ref="B7:B9"/>
    <mergeCell ref="C12:C14"/>
    <mergeCell ref="A15:A17"/>
    <mergeCell ref="B15:B17"/>
    <mergeCell ref="C16:C17"/>
    <mergeCell ref="A19:A21"/>
    <mergeCell ref="B19:B21"/>
    <mergeCell ref="A22:A24"/>
    <mergeCell ref="B22:B24"/>
    <mergeCell ref="A11:A14"/>
    <mergeCell ref="B11:B14"/>
  </mergeCells>
  <pageMargins left="0.36" right="0.3" top="0.27559055118110237" bottom="0.39370078740157483" header="0.19685039370078741" footer="0.19685039370078741"/>
  <pageSetup paperSize="9" scale="52" firstPageNumber="144" fitToHeight="0"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7"/>
  <sheetViews>
    <sheetView zoomScale="85" zoomScaleNormal="85" zoomScaleSheetLayoutView="70" workbookViewId="0">
      <pane ySplit="5" topLeftCell="A62" activePane="bottomLeft" state="frozen"/>
      <selection activeCell="P7" sqref="P7"/>
      <selection pane="bottomLeft" activeCell="P7" sqref="P7"/>
    </sheetView>
  </sheetViews>
  <sheetFormatPr defaultRowHeight="12.75" x14ac:dyDescent="0.2"/>
  <cols>
    <col min="1" max="1" width="9.140625" style="124"/>
    <col min="2" max="2" width="60.85546875" customWidth="1"/>
    <col min="3" max="3" width="9.140625" style="111"/>
    <col min="4" max="4" width="18.140625" style="111" customWidth="1"/>
    <col min="5" max="8" width="9.7109375" style="145" customWidth="1"/>
    <col min="9" max="16" width="9.7109375" style="111" customWidth="1"/>
  </cols>
  <sheetData>
    <row r="2" spans="1:16" ht="21" customHeight="1" x14ac:dyDescent="0.2">
      <c r="A2" s="326" t="s">
        <v>316</v>
      </c>
      <c r="B2" s="327" t="s">
        <v>378</v>
      </c>
      <c r="C2" s="327" t="s">
        <v>86</v>
      </c>
      <c r="D2" s="327" t="s">
        <v>329</v>
      </c>
      <c r="E2" s="327" t="s">
        <v>354</v>
      </c>
      <c r="F2" s="327"/>
      <c r="G2" s="327"/>
      <c r="H2" s="327"/>
      <c r="I2" s="327"/>
      <c r="J2" s="327"/>
      <c r="K2" s="327"/>
      <c r="L2" s="327"/>
      <c r="M2" s="327"/>
      <c r="N2" s="327"/>
      <c r="O2" s="327"/>
      <c r="P2" s="327"/>
    </row>
    <row r="3" spans="1:16" ht="27" customHeight="1" x14ac:dyDescent="0.2">
      <c r="A3" s="326"/>
      <c r="B3" s="327"/>
      <c r="C3" s="327"/>
      <c r="D3" s="327"/>
      <c r="E3" s="327" t="s">
        <v>39</v>
      </c>
      <c r="F3" s="327"/>
      <c r="G3" s="327"/>
      <c r="H3" s="327"/>
      <c r="I3" s="327" t="s">
        <v>40</v>
      </c>
      <c r="J3" s="327"/>
      <c r="K3" s="327"/>
      <c r="L3" s="327"/>
      <c r="M3" s="327" t="s">
        <v>289</v>
      </c>
      <c r="N3" s="327"/>
      <c r="O3" s="327"/>
      <c r="P3" s="327"/>
    </row>
    <row r="4" spans="1:16" ht="28.5" x14ac:dyDescent="0.2">
      <c r="A4" s="326"/>
      <c r="B4" s="327"/>
      <c r="C4" s="327"/>
      <c r="D4" s="327"/>
      <c r="E4" s="141" t="s">
        <v>358</v>
      </c>
      <c r="F4" s="141" t="s">
        <v>355</v>
      </c>
      <c r="G4" s="141" t="s">
        <v>356</v>
      </c>
      <c r="H4" s="141" t="s">
        <v>357</v>
      </c>
      <c r="I4" s="80" t="s">
        <v>358</v>
      </c>
      <c r="J4" s="80" t="s">
        <v>355</v>
      </c>
      <c r="K4" s="80" t="s">
        <v>356</v>
      </c>
      <c r="L4" s="80" t="s">
        <v>357</v>
      </c>
      <c r="M4" s="80" t="s">
        <v>358</v>
      </c>
      <c r="N4" s="80" t="s">
        <v>355</v>
      </c>
      <c r="O4" s="80" t="s">
        <v>356</v>
      </c>
      <c r="P4" s="80" t="s">
        <v>357</v>
      </c>
    </row>
    <row r="5" spans="1:16" x14ac:dyDescent="0.2">
      <c r="A5" s="28">
        <v>1</v>
      </c>
      <c r="B5" s="76">
        <v>2</v>
      </c>
      <c r="C5" s="76">
        <v>3</v>
      </c>
      <c r="D5" s="76">
        <v>4</v>
      </c>
      <c r="E5" s="76">
        <v>5</v>
      </c>
      <c r="F5" s="76">
        <v>6</v>
      </c>
      <c r="G5" s="76">
        <v>7</v>
      </c>
      <c r="H5" s="76">
        <v>8</v>
      </c>
      <c r="I5" s="76">
        <v>9</v>
      </c>
      <c r="J5" s="76">
        <v>10</v>
      </c>
      <c r="K5" s="76">
        <v>11</v>
      </c>
      <c r="L5" s="76">
        <v>12</v>
      </c>
      <c r="M5" s="76">
        <v>13</v>
      </c>
      <c r="N5" s="76">
        <v>14</v>
      </c>
      <c r="O5" s="76">
        <v>15</v>
      </c>
      <c r="P5" s="76">
        <v>16</v>
      </c>
    </row>
    <row r="6" spans="1:16" ht="47.25" x14ac:dyDescent="0.2">
      <c r="A6" s="121" t="s">
        <v>317</v>
      </c>
      <c r="B6" s="117" t="s">
        <v>305</v>
      </c>
      <c r="C6" s="116" t="s">
        <v>36</v>
      </c>
      <c r="D6" s="116" t="s">
        <v>2</v>
      </c>
      <c r="E6" s="119" t="s">
        <v>36</v>
      </c>
      <c r="F6" s="119" t="s">
        <v>36</v>
      </c>
      <c r="G6" s="119" t="s">
        <v>36</v>
      </c>
      <c r="H6" s="119" t="s">
        <v>36</v>
      </c>
      <c r="I6" s="119" t="s">
        <v>36</v>
      </c>
      <c r="J6" s="119" t="s">
        <v>36</v>
      </c>
      <c r="K6" s="119" t="s">
        <v>36</v>
      </c>
      <c r="L6" s="119" t="s">
        <v>36</v>
      </c>
      <c r="M6" s="119" t="s">
        <v>36</v>
      </c>
      <c r="N6" s="119" t="s">
        <v>36</v>
      </c>
      <c r="O6" s="119" t="s">
        <v>36</v>
      </c>
      <c r="P6" s="119" t="s">
        <v>36</v>
      </c>
    </row>
    <row r="7" spans="1:16" ht="87" customHeight="1" x14ac:dyDescent="0.2">
      <c r="A7" s="122" t="s">
        <v>66</v>
      </c>
      <c r="B7" s="113" t="s">
        <v>359</v>
      </c>
      <c r="C7" s="112">
        <v>2</v>
      </c>
      <c r="D7" s="112" t="s">
        <v>2</v>
      </c>
      <c r="E7" s="112" t="s">
        <v>306</v>
      </c>
      <c r="F7" s="112" t="s">
        <v>306</v>
      </c>
      <c r="G7" s="112" t="s">
        <v>306</v>
      </c>
      <c r="H7" s="112" t="s">
        <v>372</v>
      </c>
      <c r="I7" s="112" t="s">
        <v>306</v>
      </c>
      <c r="J7" s="112" t="s">
        <v>306</v>
      </c>
      <c r="K7" s="112" t="s">
        <v>306</v>
      </c>
      <c r="L7" s="112" t="s">
        <v>372</v>
      </c>
      <c r="M7" s="112" t="s">
        <v>306</v>
      </c>
      <c r="N7" s="112" t="s">
        <v>306</v>
      </c>
      <c r="O7" s="112" t="s">
        <v>306</v>
      </c>
      <c r="P7" s="112" t="s">
        <v>372</v>
      </c>
    </row>
    <row r="8" spans="1:16" ht="87" customHeight="1" x14ac:dyDescent="0.2">
      <c r="A8" s="122"/>
      <c r="B8" s="113"/>
      <c r="C8" s="112"/>
      <c r="D8" s="112"/>
      <c r="E8" s="112"/>
      <c r="F8" s="112"/>
      <c r="G8" s="112"/>
      <c r="H8" s="112"/>
      <c r="I8" s="112"/>
      <c r="J8" s="112"/>
      <c r="K8" s="112"/>
      <c r="L8" s="112"/>
      <c r="M8" s="112"/>
      <c r="N8" s="112"/>
      <c r="O8" s="112"/>
      <c r="P8" s="112"/>
    </row>
    <row r="9" spans="1:16" ht="35.25" customHeight="1" x14ac:dyDescent="0.2">
      <c r="A9" s="121" t="s">
        <v>318</v>
      </c>
      <c r="B9" s="117" t="s">
        <v>307</v>
      </c>
      <c r="C9" s="116" t="s">
        <v>36</v>
      </c>
      <c r="D9" s="116" t="s">
        <v>2</v>
      </c>
      <c r="E9" s="118" t="s">
        <v>36</v>
      </c>
      <c r="F9" s="118" t="s">
        <v>36</v>
      </c>
      <c r="G9" s="118" t="s">
        <v>36</v>
      </c>
      <c r="H9" s="118" t="s">
        <v>36</v>
      </c>
      <c r="I9" s="118" t="s">
        <v>36</v>
      </c>
      <c r="J9" s="118" t="s">
        <v>36</v>
      </c>
      <c r="K9" s="118" t="s">
        <v>36</v>
      </c>
      <c r="L9" s="118" t="s">
        <v>36</v>
      </c>
      <c r="M9" s="118" t="s">
        <v>36</v>
      </c>
      <c r="N9" s="118" t="s">
        <v>36</v>
      </c>
      <c r="O9" s="118" t="s">
        <v>36</v>
      </c>
      <c r="P9" s="118" t="s">
        <v>36</v>
      </c>
    </row>
    <row r="10" spans="1:16" ht="65.25" customHeight="1" x14ac:dyDescent="0.2">
      <c r="A10" s="122" t="s">
        <v>7</v>
      </c>
      <c r="B10" s="113" t="s">
        <v>546</v>
      </c>
      <c r="C10" s="112">
        <v>2</v>
      </c>
      <c r="D10" s="112" t="s">
        <v>2</v>
      </c>
      <c r="E10" s="112" t="s">
        <v>306</v>
      </c>
      <c r="F10" s="112" t="s">
        <v>306</v>
      </c>
      <c r="G10" s="112" t="s">
        <v>306</v>
      </c>
      <c r="H10" s="112" t="s">
        <v>547</v>
      </c>
      <c r="I10" s="112" t="s">
        <v>306</v>
      </c>
      <c r="J10" s="112" t="s">
        <v>306</v>
      </c>
      <c r="K10" s="112" t="s">
        <v>306</v>
      </c>
      <c r="L10" s="112" t="s">
        <v>306</v>
      </c>
      <c r="M10" s="112" t="s">
        <v>306</v>
      </c>
      <c r="N10" s="112" t="s">
        <v>306</v>
      </c>
      <c r="O10" s="112" t="s">
        <v>306</v>
      </c>
      <c r="P10" s="112" t="s">
        <v>306</v>
      </c>
    </row>
    <row r="11" spans="1:16" ht="92.25" customHeight="1" x14ac:dyDescent="0.2">
      <c r="A11" s="122" t="s">
        <v>8</v>
      </c>
      <c r="B11" s="113" t="s">
        <v>414</v>
      </c>
      <c r="C11" s="112">
        <v>2</v>
      </c>
      <c r="D11" s="112" t="s">
        <v>2</v>
      </c>
      <c r="E11" s="112" t="s">
        <v>306</v>
      </c>
      <c r="F11" s="112" t="s">
        <v>306</v>
      </c>
      <c r="G11" s="112" t="s">
        <v>306</v>
      </c>
      <c r="H11" s="112" t="s">
        <v>372</v>
      </c>
      <c r="I11" s="112" t="s">
        <v>306</v>
      </c>
      <c r="J11" s="112" t="s">
        <v>306</v>
      </c>
      <c r="K11" s="112" t="s">
        <v>306</v>
      </c>
      <c r="L11" s="112" t="s">
        <v>372</v>
      </c>
      <c r="M11" s="112" t="s">
        <v>306</v>
      </c>
      <c r="N11" s="112" t="s">
        <v>306</v>
      </c>
      <c r="O11" s="112" t="s">
        <v>306</v>
      </c>
      <c r="P11" s="112" t="s">
        <v>372</v>
      </c>
    </row>
    <row r="12" spans="1:16" ht="78.75" x14ac:dyDescent="0.2">
      <c r="A12" s="122" t="s">
        <v>9</v>
      </c>
      <c r="B12" s="113" t="s">
        <v>417</v>
      </c>
      <c r="C12" s="112">
        <v>2</v>
      </c>
      <c r="D12" s="112" t="s">
        <v>2</v>
      </c>
      <c r="E12" s="112" t="s">
        <v>306</v>
      </c>
      <c r="F12" s="112" t="s">
        <v>306</v>
      </c>
      <c r="G12" s="112" t="s">
        <v>306</v>
      </c>
      <c r="H12" s="112" t="s">
        <v>372</v>
      </c>
      <c r="I12" s="112" t="s">
        <v>306</v>
      </c>
      <c r="J12" s="112" t="s">
        <v>306</v>
      </c>
      <c r="K12" s="112" t="s">
        <v>306</v>
      </c>
      <c r="L12" s="112" t="s">
        <v>372</v>
      </c>
      <c r="M12" s="112" t="s">
        <v>306</v>
      </c>
      <c r="N12" s="112" t="s">
        <v>306</v>
      </c>
      <c r="O12" s="112" t="s">
        <v>306</v>
      </c>
      <c r="P12" s="112" t="s">
        <v>372</v>
      </c>
    </row>
    <row r="13" spans="1:16" ht="87.75" customHeight="1" x14ac:dyDescent="0.2">
      <c r="A13" s="122" t="s">
        <v>10</v>
      </c>
      <c r="B13" s="113" t="s">
        <v>418</v>
      </c>
      <c r="C13" s="120">
        <v>2</v>
      </c>
      <c r="D13" s="120" t="s">
        <v>2</v>
      </c>
      <c r="E13" s="120" t="s">
        <v>306</v>
      </c>
      <c r="F13" s="120" t="s">
        <v>306</v>
      </c>
      <c r="G13" s="120" t="s">
        <v>306</v>
      </c>
      <c r="H13" s="112" t="s">
        <v>415</v>
      </c>
      <c r="I13" s="120" t="s">
        <v>306</v>
      </c>
      <c r="J13" s="120" t="s">
        <v>306</v>
      </c>
      <c r="K13" s="120" t="s">
        <v>306</v>
      </c>
      <c r="L13" s="112" t="s">
        <v>415</v>
      </c>
      <c r="M13" s="120" t="s">
        <v>306</v>
      </c>
      <c r="N13" s="120" t="s">
        <v>306</v>
      </c>
      <c r="O13" s="120" t="s">
        <v>306</v>
      </c>
      <c r="P13" s="112" t="s">
        <v>415</v>
      </c>
    </row>
    <row r="14" spans="1:16" ht="63" x14ac:dyDescent="0.2">
      <c r="A14" s="122" t="s">
        <v>11</v>
      </c>
      <c r="B14" s="113" t="s">
        <v>419</v>
      </c>
      <c r="C14" s="112">
        <v>2</v>
      </c>
      <c r="D14" s="112" t="s">
        <v>2</v>
      </c>
      <c r="E14" s="112" t="s">
        <v>306</v>
      </c>
      <c r="F14" s="112" t="s">
        <v>306</v>
      </c>
      <c r="G14" s="112" t="s">
        <v>376</v>
      </c>
      <c r="H14" s="112" t="s">
        <v>306</v>
      </c>
      <c r="I14" s="112" t="s">
        <v>306</v>
      </c>
      <c r="J14" s="112" t="s">
        <v>306</v>
      </c>
      <c r="K14" s="112" t="s">
        <v>376</v>
      </c>
      <c r="L14" s="112" t="s">
        <v>306</v>
      </c>
      <c r="M14" s="112" t="s">
        <v>306</v>
      </c>
      <c r="N14" s="112" t="s">
        <v>306</v>
      </c>
      <c r="O14" s="112" t="s">
        <v>376</v>
      </c>
      <c r="P14" s="112" t="s">
        <v>306</v>
      </c>
    </row>
    <row r="15" spans="1:16" ht="78.75" x14ac:dyDescent="0.2">
      <c r="A15" s="123" t="s">
        <v>12</v>
      </c>
      <c r="B15" s="115" t="s">
        <v>420</v>
      </c>
      <c r="C15" s="120">
        <v>2</v>
      </c>
      <c r="D15" s="120" t="s">
        <v>2</v>
      </c>
      <c r="E15" s="120" t="s">
        <v>306</v>
      </c>
      <c r="F15" s="120" t="s">
        <v>306</v>
      </c>
      <c r="G15" s="112" t="s">
        <v>306</v>
      </c>
      <c r="H15" s="120" t="s">
        <v>360</v>
      </c>
      <c r="I15" s="120" t="s">
        <v>306</v>
      </c>
      <c r="J15" s="120" t="s">
        <v>306</v>
      </c>
      <c r="K15" s="112" t="s">
        <v>306</v>
      </c>
      <c r="L15" s="120" t="s">
        <v>360</v>
      </c>
      <c r="M15" s="120" t="s">
        <v>306</v>
      </c>
      <c r="N15" s="120" t="s">
        <v>306</v>
      </c>
      <c r="O15" s="112" t="s">
        <v>306</v>
      </c>
      <c r="P15" s="120" t="s">
        <v>360</v>
      </c>
    </row>
    <row r="16" spans="1:16" ht="78" customHeight="1" x14ac:dyDescent="0.2">
      <c r="A16" s="123" t="s">
        <v>548</v>
      </c>
      <c r="B16" s="113" t="s">
        <v>511</v>
      </c>
      <c r="C16" s="120">
        <v>2</v>
      </c>
      <c r="D16" s="120" t="s">
        <v>2</v>
      </c>
      <c r="E16" s="120" t="s">
        <v>306</v>
      </c>
      <c r="F16" s="120" t="s">
        <v>306</v>
      </c>
      <c r="G16" s="120" t="s">
        <v>306</v>
      </c>
      <c r="H16" s="120" t="s">
        <v>416</v>
      </c>
      <c r="I16" s="120" t="s">
        <v>306</v>
      </c>
      <c r="J16" s="120" t="s">
        <v>306</v>
      </c>
      <c r="K16" s="120" t="s">
        <v>306</v>
      </c>
      <c r="L16" s="120" t="s">
        <v>306</v>
      </c>
      <c r="M16" s="120" t="s">
        <v>306</v>
      </c>
      <c r="N16" s="120" t="s">
        <v>306</v>
      </c>
      <c r="O16" s="120" t="s">
        <v>306</v>
      </c>
      <c r="P16" s="120" t="s">
        <v>306</v>
      </c>
    </row>
    <row r="17" spans="1:16" ht="31.5" x14ac:dyDescent="0.2">
      <c r="A17" s="121" t="s">
        <v>319</v>
      </c>
      <c r="B17" s="117" t="s">
        <v>308</v>
      </c>
      <c r="C17" s="116" t="s">
        <v>36</v>
      </c>
      <c r="D17" s="116" t="s">
        <v>2</v>
      </c>
      <c r="E17" s="116" t="s">
        <v>36</v>
      </c>
      <c r="F17" s="116" t="s">
        <v>36</v>
      </c>
      <c r="G17" s="116" t="s">
        <v>36</v>
      </c>
      <c r="H17" s="116" t="s">
        <v>36</v>
      </c>
      <c r="I17" s="116" t="s">
        <v>36</v>
      </c>
      <c r="J17" s="116" t="s">
        <v>36</v>
      </c>
      <c r="K17" s="116" t="s">
        <v>36</v>
      </c>
      <c r="L17" s="116" t="s">
        <v>36</v>
      </c>
      <c r="M17" s="116" t="s">
        <v>36</v>
      </c>
      <c r="N17" s="116" t="s">
        <v>36</v>
      </c>
      <c r="O17" s="116" t="s">
        <v>36</v>
      </c>
      <c r="P17" s="116" t="s">
        <v>36</v>
      </c>
    </row>
    <row r="18" spans="1:16" ht="63" x14ac:dyDescent="0.2">
      <c r="A18" s="122" t="s">
        <v>379</v>
      </c>
      <c r="B18" s="113" t="s">
        <v>421</v>
      </c>
      <c r="C18" s="112">
        <v>2</v>
      </c>
      <c r="D18" s="112" t="s">
        <v>2</v>
      </c>
      <c r="E18" s="112" t="s">
        <v>306</v>
      </c>
      <c r="F18" s="112" t="s">
        <v>306</v>
      </c>
      <c r="G18" s="112" t="s">
        <v>306</v>
      </c>
      <c r="H18" s="112" t="s">
        <v>374</v>
      </c>
      <c r="I18" s="112" t="s">
        <v>306</v>
      </c>
      <c r="J18" s="112" t="s">
        <v>306</v>
      </c>
      <c r="K18" s="112" t="s">
        <v>306</v>
      </c>
      <c r="L18" s="112" t="s">
        <v>374</v>
      </c>
      <c r="M18" s="112" t="s">
        <v>306</v>
      </c>
      <c r="N18" s="112" t="s">
        <v>306</v>
      </c>
      <c r="O18" s="112" t="s">
        <v>306</v>
      </c>
      <c r="P18" s="112" t="s">
        <v>374</v>
      </c>
    </row>
    <row r="19" spans="1:16" ht="78.75" x14ac:dyDescent="0.2">
      <c r="A19" s="123" t="s">
        <v>380</v>
      </c>
      <c r="B19" s="115" t="s">
        <v>362</v>
      </c>
      <c r="C19" s="112">
        <v>2</v>
      </c>
      <c r="D19" s="112" t="s">
        <v>2</v>
      </c>
      <c r="E19" s="112" t="s">
        <v>306</v>
      </c>
      <c r="F19" s="112" t="s">
        <v>306</v>
      </c>
      <c r="G19" s="112" t="s">
        <v>306</v>
      </c>
      <c r="H19" s="112" t="s">
        <v>372</v>
      </c>
      <c r="I19" s="112" t="s">
        <v>306</v>
      </c>
      <c r="J19" s="112" t="s">
        <v>306</v>
      </c>
      <c r="K19" s="112" t="s">
        <v>306</v>
      </c>
      <c r="L19" s="112" t="s">
        <v>372</v>
      </c>
      <c r="M19" s="112" t="s">
        <v>306</v>
      </c>
      <c r="N19" s="112" t="s">
        <v>306</v>
      </c>
      <c r="O19" s="112" t="s">
        <v>306</v>
      </c>
      <c r="P19" s="112" t="s">
        <v>372</v>
      </c>
    </row>
    <row r="20" spans="1:16" ht="94.5" x14ac:dyDescent="0.2">
      <c r="A20" s="122" t="s">
        <v>381</v>
      </c>
      <c r="B20" s="113" t="s">
        <v>363</v>
      </c>
      <c r="C20" s="112"/>
      <c r="D20" s="112" t="s">
        <v>2</v>
      </c>
      <c r="E20" s="112" t="s">
        <v>306</v>
      </c>
      <c r="F20" s="112" t="s">
        <v>306</v>
      </c>
      <c r="G20" s="112" t="s">
        <v>306</v>
      </c>
      <c r="H20" s="112" t="s">
        <v>377</v>
      </c>
      <c r="I20" s="112" t="s">
        <v>306</v>
      </c>
      <c r="J20" s="112" t="s">
        <v>306</v>
      </c>
      <c r="K20" s="112" t="s">
        <v>306</v>
      </c>
      <c r="L20" s="112" t="s">
        <v>377</v>
      </c>
      <c r="M20" s="112" t="s">
        <v>306</v>
      </c>
      <c r="N20" s="112" t="s">
        <v>306</v>
      </c>
      <c r="O20" s="112" t="s">
        <v>306</v>
      </c>
      <c r="P20" s="112" t="s">
        <v>377</v>
      </c>
    </row>
    <row r="21" spans="1:16" ht="133.5" customHeight="1" x14ac:dyDescent="0.2">
      <c r="A21" s="123" t="s">
        <v>382</v>
      </c>
      <c r="B21" s="113" t="s">
        <v>422</v>
      </c>
      <c r="C21" s="112"/>
      <c r="D21" s="112" t="s">
        <v>2</v>
      </c>
      <c r="E21" s="112" t="s">
        <v>306</v>
      </c>
      <c r="F21" s="112" t="s">
        <v>306</v>
      </c>
      <c r="G21" s="112" t="s">
        <v>306</v>
      </c>
      <c r="H21" s="112" t="s">
        <v>377</v>
      </c>
      <c r="I21" s="112" t="s">
        <v>306</v>
      </c>
      <c r="J21" s="112" t="s">
        <v>306</v>
      </c>
      <c r="K21" s="112" t="s">
        <v>306</v>
      </c>
      <c r="L21" s="112" t="s">
        <v>377</v>
      </c>
      <c r="M21" s="112" t="s">
        <v>306</v>
      </c>
      <c r="N21" s="112" t="s">
        <v>306</v>
      </c>
      <c r="O21" s="112" t="s">
        <v>306</v>
      </c>
      <c r="P21" s="112" t="s">
        <v>377</v>
      </c>
    </row>
    <row r="22" spans="1:16" ht="105" customHeight="1" x14ac:dyDescent="0.2">
      <c r="A22" s="122" t="s">
        <v>383</v>
      </c>
      <c r="B22" s="113" t="s">
        <v>423</v>
      </c>
      <c r="C22" s="112"/>
      <c r="D22" s="112" t="s">
        <v>2</v>
      </c>
      <c r="E22" s="112" t="s">
        <v>306</v>
      </c>
      <c r="F22" s="112" t="s">
        <v>306</v>
      </c>
      <c r="G22" s="112" t="s">
        <v>306</v>
      </c>
      <c r="H22" s="112" t="s">
        <v>377</v>
      </c>
      <c r="I22" s="112"/>
      <c r="J22" s="112" t="s">
        <v>306</v>
      </c>
      <c r="K22" s="112" t="s">
        <v>306</v>
      </c>
      <c r="L22" s="112" t="s">
        <v>377</v>
      </c>
      <c r="M22" s="112" t="s">
        <v>306</v>
      </c>
      <c r="N22" s="112" t="s">
        <v>306</v>
      </c>
      <c r="O22" s="112" t="s">
        <v>306</v>
      </c>
      <c r="P22" s="112" t="s">
        <v>377</v>
      </c>
    </row>
    <row r="23" spans="1:16" ht="58.5" customHeight="1" x14ac:dyDescent="0.2">
      <c r="A23" s="123" t="s">
        <v>384</v>
      </c>
      <c r="B23" s="113" t="s">
        <v>424</v>
      </c>
      <c r="C23" s="112"/>
      <c r="D23" s="112" t="s">
        <v>2</v>
      </c>
      <c r="E23" s="112" t="s">
        <v>306</v>
      </c>
      <c r="F23" s="112" t="s">
        <v>306</v>
      </c>
      <c r="G23" s="112" t="s">
        <v>306</v>
      </c>
      <c r="H23" s="112" t="s">
        <v>377</v>
      </c>
      <c r="I23" s="112"/>
      <c r="J23" s="112" t="s">
        <v>306</v>
      </c>
      <c r="K23" s="112" t="s">
        <v>306</v>
      </c>
      <c r="L23" s="112" t="s">
        <v>377</v>
      </c>
      <c r="M23" s="112" t="s">
        <v>306</v>
      </c>
      <c r="N23" s="112" t="s">
        <v>306</v>
      </c>
      <c r="O23" s="112" t="s">
        <v>306</v>
      </c>
      <c r="P23" s="112" t="s">
        <v>377</v>
      </c>
    </row>
    <row r="24" spans="1:16" ht="78.75" x14ac:dyDescent="0.2">
      <c r="A24" s="122" t="s">
        <v>538</v>
      </c>
      <c r="B24" s="113" t="s">
        <v>425</v>
      </c>
      <c r="C24" s="112"/>
      <c r="D24" s="112" t="s">
        <v>2</v>
      </c>
      <c r="E24" s="112" t="s">
        <v>306</v>
      </c>
      <c r="F24" s="112" t="s">
        <v>306</v>
      </c>
      <c r="G24" s="112" t="s">
        <v>306</v>
      </c>
      <c r="H24" s="112" t="s">
        <v>537</v>
      </c>
      <c r="I24" s="112" t="s">
        <v>306</v>
      </c>
      <c r="J24" s="112" t="s">
        <v>306</v>
      </c>
      <c r="K24" s="112" t="s">
        <v>306</v>
      </c>
      <c r="L24" s="112" t="s">
        <v>306</v>
      </c>
      <c r="M24" s="112" t="s">
        <v>306</v>
      </c>
      <c r="N24" s="112" t="s">
        <v>306</v>
      </c>
      <c r="O24" s="112" t="s">
        <v>306</v>
      </c>
      <c r="P24" s="112" t="s">
        <v>306</v>
      </c>
    </row>
    <row r="25" spans="1:16" ht="31.5" x14ac:dyDescent="0.2">
      <c r="A25" s="121" t="s">
        <v>320</v>
      </c>
      <c r="B25" s="117" t="s">
        <v>309</v>
      </c>
      <c r="C25" s="116" t="s">
        <v>36</v>
      </c>
      <c r="D25" s="116" t="s">
        <v>2</v>
      </c>
      <c r="E25" s="118" t="s">
        <v>36</v>
      </c>
      <c r="F25" s="118" t="s">
        <v>36</v>
      </c>
      <c r="G25" s="118" t="s">
        <v>36</v>
      </c>
      <c r="H25" s="118" t="s">
        <v>36</v>
      </c>
      <c r="I25" s="118" t="s">
        <v>36</v>
      </c>
      <c r="J25" s="118" t="s">
        <v>36</v>
      </c>
      <c r="K25" s="118" t="s">
        <v>36</v>
      </c>
      <c r="L25" s="118" t="s">
        <v>36</v>
      </c>
      <c r="M25" s="118" t="s">
        <v>36</v>
      </c>
      <c r="N25" s="118" t="s">
        <v>36</v>
      </c>
      <c r="O25" s="118" t="s">
        <v>36</v>
      </c>
      <c r="P25" s="118" t="s">
        <v>36</v>
      </c>
    </row>
    <row r="26" spans="1:16" ht="78.75" x14ac:dyDescent="0.2">
      <c r="A26" s="122" t="s">
        <v>385</v>
      </c>
      <c r="B26" s="113" t="s">
        <v>426</v>
      </c>
      <c r="C26" s="112">
        <v>2</v>
      </c>
      <c r="D26" s="112" t="s">
        <v>24</v>
      </c>
      <c r="E26" s="112" t="s">
        <v>306</v>
      </c>
      <c r="F26" s="112" t="s">
        <v>306</v>
      </c>
      <c r="G26" s="112" t="s">
        <v>306</v>
      </c>
      <c r="H26" s="112" t="s">
        <v>377</v>
      </c>
      <c r="I26" s="112" t="s">
        <v>306</v>
      </c>
      <c r="J26" s="112" t="s">
        <v>306</v>
      </c>
      <c r="K26" s="112" t="s">
        <v>306</v>
      </c>
      <c r="L26" s="112" t="s">
        <v>377</v>
      </c>
      <c r="M26" s="112" t="s">
        <v>306</v>
      </c>
      <c r="N26" s="112" t="s">
        <v>306</v>
      </c>
      <c r="O26" s="112" t="s">
        <v>306</v>
      </c>
      <c r="P26" s="112" t="s">
        <v>377</v>
      </c>
    </row>
    <row r="27" spans="1:16" ht="47.25" x14ac:dyDescent="0.2">
      <c r="A27" s="122" t="s">
        <v>386</v>
      </c>
      <c r="B27" s="113" t="s">
        <v>427</v>
      </c>
      <c r="C27" s="112">
        <v>2</v>
      </c>
      <c r="D27" s="112" t="s">
        <v>24</v>
      </c>
      <c r="E27" s="112" t="s">
        <v>306</v>
      </c>
      <c r="F27" s="112" t="s">
        <v>306</v>
      </c>
      <c r="G27" s="112" t="s">
        <v>306</v>
      </c>
      <c r="H27" s="112" t="s">
        <v>377</v>
      </c>
      <c r="I27" s="112" t="s">
        <v>306</v>
      </c>
      <c r="J27" s="112" t="s">
        <v>306</v>
      </c>
      <c r="K27" s="112" t="s">
        <v>306</v>
      </c>
      <c r="L27" s="112" t="s">
        <v>377</v>
      </c>
      <c r="M27" s="112" t="s">
        <v>306</v>
      </c>
      <c r="N27" s="112" t="s">
        <v>306</v>
      </c>
      <c r="O27" s="112" t="s">
        <v>306</v>
      </c>
      <c r="P27" s="112" t="s">
        <v>377</v>
      </c>
    </row>
    <row r="28" spans="1:16" ht="47.25" x14ac:dyDescent="0.2">
      <c r="A28" s="121" t="s">
        <v>321</v>
      </c>
      <c r="B28" s="117" t="s">
        <v>310</v>
      </c>
      <c r="C28" s="116" t="s">
        <v>36</v>
      </c>
      <c r="D28" s="116" t="s">
        <v>2</v>
      </c>
      <c r="E28" s="118" t="s">
        <v>36</v>
      </c>
      <c r="F28" s="118" t="s">
        <v>36</v>
      </c>
      <c r="G28" s="118" t="s">
        <v>36</v>
      </c>
      <c r="H28" s="118" t="s">
        <v>36</v>
      </c>
      <c r="I28" s="118" t="s">
        <v>36</v>
      </c>
      <c r="J28" s="118" t="s">
        <v>36</v>
      </c>
      <c r="K28" s="118" t="s">
        <v>36</v>
      </c>
      <c r="L28" s="118" t="s">
        <v>36</v>
      </c>
      <c r="M28" s="118" t="s">
        <v>36</v>
      </c>
      <c r="N28" s="118" t="s">
        <v>36</v>
      </c>
      <c r="O28" s="118" t="s">
        <v>36</v>
      </c>
      <c r="P28" s="118" t="s">
        <v>36</v>
      </c>
    </row>
    <row r="29" spans="1:16" ht="47.25" x14ac:dyDescent="0.2">
      <c r="A29" s="122" t="s">
        <v>387</v>
      </c>
      <c r="B29" s="113" t="s">
        <v>544</v>
      </c>
      <c r="C29" s="112">
        <v>2</v>
      </c>
      <c r="D29" s="112" t="s">
        <v>2</v>
      </c>
      <c r="E29" s="112" t="s">
        <v>306</v>
      </c>
      <c r="F29" s="112" t="s">
        <v>306</v>
      </c>
      <c r="G29" s="112" t="s">
        <v>306</v>
      </c>
      <c r="H29" s="112" t="s">
        <v>306</v>
      </c>
      <c r="I29" s="112" t="s">
        <v>306</v>
      </c>
      <c r="J29" s="112" t="s">
        <v>306</v>
      </c>
      <c r="K29" s="112" t="s">
        <v>306</v>
      </c>
      <c r="L29" s="112" t="s">
        <v>377</v>
      </c>
      <c r="M29" s="112" t="s">
        <v>306</v>
      </c>
      <c r="N29" s="112" t="s">
        <v>306</v>
      </c>
      <c r="O29" s="112" t="s">
        <v>306</v>
      </c>
      <c r="P29" s="112" t="s">
        <v>306</v>
      </c>
    </row>
    <row r="30" spans="1:16" ht="47.25" x14ac:dyDescent="0.2">
      <c r="A30" s="122" t="s">
        <v>388</v>
      </c>
      <c r="B30" s="113" t="s">
        <v>545</v>
      </c>
      <c r="C30" s="112">
        <v>2</v>
      </c>
      <c r="D30" s="112" t="s">
        <v>2</v>
      </c>
      <c r="E30" s="112" t="s">
        <v>428</v>
      </c>
      <c r="F30" s="112" t="s">
        <v>306</v>
      </c>
      <c r="G30" s="112" t="s">
        <v>306</v>
      </c>
      <c r="H30" s="112" t="s">
        <v>306</v>
      </c>
      <c r="I30" s="112" t="s">
        <v>428</v>
      </c>
      <c r="J30" s="112" t="s">
        <v>306</v>
      </c>
      <c r="K30" s="112" t="s">
        <v>306</v>
      </c>
      <c r="L30" s="112" t="s">
        <v>306</v>
      </c>
      <c r="M30" s="112" t="s">
        <v>428</v>
      </c>
      <c r="N30" s="112" t="s">
        <v>306</v>
      </c>
      <c r="O30" s="112" t="s">
        <v>306</v>
      </c>
      <c r="P30" s="112" t="s">
        <v>306</v>
      </c>
    </row>
    <row r="31" spans="1:16" ht="115.5" customHeight="1" x14ac:dyDescent="0.2">
      <c r="A31" s="122" t="s">
        <v>389</v>
      </c>
      <c r="B31" s="113" t="s">
        <v>429</v>
      </c>
      <c r="C31" s="112"/>
      <c r="D31" s="112" t="s">
        <v>2</v>
      </c>
      <c r="E31" s="112" t="s">
        <v>306</v>
      </c>
      <c r="F31" s="112" t="s">
        <v>306</v>
      </c>
      <c r="G31" s="112" t="s">
        <v>306</v>
      </c>
      <c r="H31" s="112" t="s">
        <v>430</v>
      </c>
      <c r="I31" s="112" t="s">
        <v>306</v>
      </c>
      <c r="J31" s="112" t="s">
        <v>306</v>
      </c>
      <c r="K31" s="112" t="s">
        <v>306</v>
      </c>
      <c r="L31" s="112" t="s">
        <v>430</v>
      </c>
      <c r="M31" s="112" t="s">
        <v>306</v>
      </c>
      <c r="N31" s="112" t="s">
        <v>306</v>
      </c>
      <c r="O31" s="112" t="s">
        <v>306</v>
      </c>
      <c r="P31" s="112" t="s">
        <v>430</v>
      </c>
    </row>
    <row r="32" spans="1:16" ht="94.5" x14ac:dyDescent="0.2">
      <c r="A32" s="122" t="s">
        <v>390</v>
      </c>
      <c r="B32" s="113" t="s">
        <v>431</v>
      </c>
      <c r="C32" s="112"/>
      <c r="D32" s="112" t="s">
        <v>2</v>
      </c>
      <c r="E32" s="112" t="s">
        <v>306</v>
      </c>
      <c r="F32" s="112" t="s">
        <v>306</v>
      </c>
      <c r="G32" s="112" t="s">
        <v>306</v>
      </c>
      <c r="H32" s="112" t="s">
        <v>430</v>
      </c>
      <c r="I32" s="112" t="s">
        <v>306</v>
      </c>
      <c r="J32" s="112" t="s">
        <v>306</v>
      </c>
      <c r="K32" s="112" t="s">
        <v>306</v>
      </c>
      <c r="L32" s="112" t="s">
        <v>430</v>
      </c>
      <c r="M32" s="112" t="s">
        <v>306</v>
      </c>
      <c r="N32" s="112" t="s">
        <v>306</v>
      </c>
      <c r="O32" s="112" t="s">
        <v>306</v>
      </c>
      <c r="P32" s="112" t="s">
        <v>430</v>
      </c>
    </row>
    <row r="33" spans="1:16" ht="63" x14ac:dyDescent="0.2">
      <c r="A33" s="121" t="s">
        <v>322</v>
      </c>
      <c r="B33" s="117" t="s">
        <v>311</v>
      </c>
      <c r="C33" s="116" t="s">
        <v>36</v>
      </c>
      <c r="D33" s="116" t="s">
        <v>2</v>
      </c>
      <c r="E33" s="118" t="s">
        <v>36</v>
      </c>
      <c r="F33" s="118" t="s">
        <v>36</v>
      </c>
      <c r="G33" s="118" t="s">
        <v>36</v>
      </c>
      <c r="H33" s="118" t="s">
        <v>36</v>
      </c>
      <c r="I33" s="118" t="s">
        <v>36</v>
      </c>
      <c r="J33" s="118" t="s">
        <v>36</v>
      </c>
      <c r="K33" s="118" t="s">
        <v>36</v>
      </c>
      <c r="L33" s="118" t="s">
        <v>36</v>
      </c>
      <c r="M33" s="118" t="s">
        <v>36</v>
      </c>
      <c r="N33" s="118" t="s">
        <v>36</v>
      </c>
      <c r="O33" s="118" t="s">
        <v>36</v>
      </c>
      <c r="P33" s="118" t="s">
        <v>36</v>
      </c>
    </row>
    <row r="34" spans="1:16" ht="94.5" x14ac:dyDescent="0.2">
      <c r="A34" s="122" t="s">
        <v>515</v>
      </c>
      <c r="B34" s="113" t="s">
        <v>432</v>
      </c>
      <c r="C34" s="112">
        <v>2</v>
      </c>
      <c r="D34" s="112" t="s">
        <v>2</v>
      </c>
      <c r="E34" s="112" t="s">
        <v>306</v>
      </c>
      <c r="F34" s="112" t="s">
        <v>306</v>
      </c>
      <c r="G34" s="112" t="s">
        <v>364</v>
      </c>
      <c r="H34" s="112" t="s">
        <v>306</v>
      </c>
      <c r="I34" s="112" t="s">
        <v>306</v>
      </c>
      <c r="J34" s="112" t="s">
        <v>306</v>
      </c>
      <c r="K34" s="112" t="s">
        <v>306</v>
      </c>
      <c r="L34" s="112" t="s">
        <v>306</v>
      </c>
      <c r="M34" s="112" t="s">
        <v>306</v>
      </c>
      <c r="N34" s="112" t="s">
        <v>306</v>
      </c>
      <c r="O34" s="112" t="s">
        <v>306</v>
      </c>
      <c r="P34" s="112" t="s">
        <v>306</v>
      </c>
    </row>
    <row r="35" spans="1:16" ht="94.5" x14ac:dyDescent="0.2">
      <c r="A35" s="123" t="s">
        <v>516</v>
      </c>
      <c r="B35" s="115" t="s">
        <v>513</v>
      </c>
      <c r="C35" s="120">
        <v>2</v>
      </c>
      <c r="D35" s="120" t="s">
        <v>2</v>
      </c>
      <c r="E35" s="120" t="s">
        <v>306</v>
      </c>
      <c r="F35" s="120" t="s">
        <v>306</v>
      </c>
      <c r="G35" s="120" t="s">
        <v>306</v>
      </c>
      <c r="H35" s="112" t="s">
        <v>377</v>
      </c>
      <c r="I35" s="120" t="s">
        <v>306</v>
      </c>
      <c r="J35" s="120" t="s">
        <v>306</v>
      </c>
      <c r="K35" s="120" t="s">
        <v>306</v>
      </c>
      <c r="L35" s="120" t="s">
        <v>306</v>
      </c>
      <c r="M35" s="120" t="s">
        <v>306</v>
      </c>
      <c r="N35" s="120" t="s">
        <v>306</v>
      </c>
      <c r="O35" s="120" t="s">
        <v>306</v>
      </c>
      <c r="P35" s="120" t="s">
        <v>306</v>
      </c>
    </row>
    <row r="36" spans="1:16" ht="126" x14ac:dyDescent="0.2">
      <c r="A36" s="122" t="s">
        <v>517</v>
      </c>
      <c r="B36" s="115" t="s">
        <v>514</v>
      </c>
      <c r="C36" s="120">
        <v>2</v>
      </c>
      <c r="D36" s="120" t="s">
        <v>2</v>
      </c>
      <c r="E36" s="120" t="s">
        <v>306</v>
      </c>
      <c r="F36" s="120" t="s">
        <v>306</v>
      </c>
      <c r="G36" s="120" t="s">
        <v>306</v>
      </c>
      <c r="H36" s="120" t="s">
        <v>377</v>
      </c>
      <c r="I36" s="120" t="s">
        <v>306</v>
      </c>
      <c r="J36" s="120" t="s">
        <v>306</v>
      </c>
      <c r="K36" s="120" t="s">
        <v>306</v>
      </c>
      <c r="L36" s="120" t="s">
        <v>306</v>
      </c>
      <c r="M36" s="120" t="s">
        <v>306</v>
      </c>
      <c r="N36" s="120" t="s">
        <v>306</v>
      </c>
      <c r="O36" s="120" t="s">
        <v>306</v>
      </c>
      <c r="P36" s="120" t="s">
        <v>306</v>
      </c>
    </row>
    <row r="37" spans="1:16" ht="120.75" customHeight="1" x14ac:dyDescent="0.2">
      <c r="A37" s="123" t="s">
        <v>518</v>
      </c>
      <c r="B37" s="115" t="s">
        <v>531</v>
      </c>
      <c r="C37" s="120"/>
      <c r="D37" s="120" t="s">
        <v>2</v>
      </c>
      <c r="E37" s="120" t="s">
        <v>306</v>
      </c>
      <c r="F37" s="120" t="s">
        <v>306</v>
      </c>
      <c r="G37" s="120" t="s">
        <v>306</v>
      </c>
      <c r="H37" s="120" t="s">
        <v>306</v>
      </c>
      <c r="I37" s="120" t="s">
        <v>306</v>
      </c>
      <c r="J37" s="120" t="s">
        <v>306</v>
      </c>
      <c r="K37" s="120" t="s">
        <v>306</v>
      </c>
      <c r="L37" s="120" t="s">
        <v>377</v>
      </c>
      <c r="M37" s="120" t="s">
        <v>306</v>
      </c>
      <c r="N37" s="120" t="s">
        <v>306</v>
      </c>
      <c r="O37" s="120" t="s">
        <v>306</v>
      </c>
      <c r="P37" s="120" t="s">
        <v>306</v>
      </c>
    </row>
    <row r="38" spans="1:16" ht="150" customHeight="1" x14ac:dyDescent="0.2">
      <c r="A38" s="122" t="s">
        <v>519</v>
      </c>
      <c r="B38" s="113" t="s">
        <v>440</v>
      </c>
      <c r="C38" s="112"/>
      <c r="D38" s="112" t="s">
        <v>2</v>
      </c>
      <c r="E38" s="112" t="s">
        <v>306</v>
      </c>
      <c r="F38" s="112" t="s">
        <v>306</v>
      </c>
      <c r="G38" s="112" t="s">
        <v>306</v>
      </c>
      <c r="H38" s="112" t="s">
        <v>433</v>
      </c>
      <c r="I38" s="112" t="s">
        <v>306</v>
      </c>
      <c r="J38" s="112" t="s">
        <v>306</v>
      </c>
      <c r="K38" s="112" t="s">
        <v>306</v>
      </c>
      <c r="L38" s="112" t="s">
        <v>306</v>
      </c>
      <c r="M38" s="112" t="s">
        <v>306</v>
      </c>
      <c r="N38" s="112" t="s">
        <v>306</v>
      </c>
      <c r="O38" s="112" t="s">
        <v>306</v>
      </c>
      <c r="P38" s="112" t="s">
        <v>306</v>
      </c>
    </row>
    <row r="39" spans="1:16" ht="204.75" x14ac:dyDescent="0.2">
      <c r="A39" s="123" t="s">
        <v>520</v>
      </c>
      <c r="B39" s="113" t="s">
        <v>434</v>
      </c>
      <c r="C39" s="112">
        <v>2</v>
      </c>
      <c r="D39" s="112" t="s">
        <v>2</v>
      </c>
      <c r="E39" s="112" t="s">
        <v>306</v>
      </c>
      <c r="F39" s="112" t="s">
        <v>306</v>
      </c>
      <c r="G39" s="112" t="s">
        <v>306</v>
      </c>
      <c r="H39" s="112" t="s">
        <v>377</v>
      </c>
      <c r="I39" s="112"/>
      <c r="J39" s="112" t="s">
        <v>306</v>
      </c>
      <c r="K39" s="112" t="s">
        <v>306</v>
      </c>
      <c r="L39" s="112" t="s">
        <v>306</v>
      </c>
      <c r="M39" s="112" t="s">
        <v>306</v>
      </c>
      <c r="N39" s="112" t="s">
        <v>306</v>
      </c>
      <c r="O39" s="112" t="s">
        <v>306</v>
      </c>
      <c r="P39" s="112" t="s">
        <v>306</v>
      </c>
    </row>
    <row r="40" spans="1:16" ht="94.5" x14ac:dyDescent="0.2">
      <c r="A40" s="122" t="s">
        <v>521</v>
      </c>
      <c r="B40" s="113" t="s">
        <v>435</v>
      </c>
      <c r="C40" s="112">
        <v>2</v>
      </c>
      <c r="D40" s="112" t="s">
        <v>2</v>
      </c>
      <c r="E40" s="112" t="s">
        <v>306</v>
      </c>
      <c r="F40" s="112" t="s">
        <v>306</v>
      </c>
      <c r="G40" s="112" t="s">
        <v>306</v>
      </c>
      <c r="H40" s="112" t="s">
        <v>377</v>
      </c>
      <c r="I40" s="112" t="s">
        <v>306</v>
      </c>
      <c r="J40" s="112" t="s">
        <v>306</v>
      </c>
      <c r="K40" s="112" t="s">
        <v>306</v>
      </c>
      <c r="L40" s="112" t="s">
        <v>306</v>
      </c>
      <c r="M40" s="112" t="s">
        <v>306</v>
      </c>
      <c r="N40" s="112" t="s">
        <v>306</v>
      </c>
      <c r="O40" s="112" t="s">
        <v>306</v>
      </c>
      <c r="P40" s="112" t="s">
        <v>306</v>
      </c>
    </row>
    <row r="41" spans="1:16" ht="99" customHeight="1" x14ac:dyDescent="0.2">
      <c r="A41" s="123" t="s">
        <v>522</v>
      </c>
      <c r="B41" s="113" t="s">
        <v>436</v>
      </c>
      <c r="C41" s="112">
        <v>2</v>
      </c>
      <c r="D41" s="112" t="s">
        <v>2</v>
      </c>
      <c r="E41" s="112" t="s">
        <v>306</v>
      </c>
      <c r="F41" s="112" t="s">
        <v>306</v>
      </c>
      <c r="G41" s="112" t="s">
        <v>306</v>
      </c>
      <c r="H41" s="112" t="s">
        <v>377</v>
      </c>
      <c r="I41" s="112" t="s">
        <v>306</v>
      </c>
      <c r="J41" s="112" t="s">
        <v>306</v>
      </c>
      <c r="K41" s="112" t="s">
        <v>306</v>
      </c>
      <c r="L41" s="112" t="s">
        <v>306</v>
      </c>
      <c r="M41" s="112" t="s">
        <v>306</v>
      </c>
      <c r="N41" s="112" t="s">
        <v>306</v>
      </c>
      <c r="O41" s="112" t="s">
        <v>306</v>
      </c>
      <c r="P41" s="112" t="s">
        <v>306</v>
      </c>
    </row>
    <row r="42" spans="1:16" ht="147" customHeight="1" x14ac:dyDescent="0.2">
      <c r="A42" s="122" t="s">
        <v>523</v>
      </c>
      <c r="B42" s="113" t="s">
        <v>437</v>
      </c>
      <c r="C42" s="112">
        <v>2</v>
      </c>
      <c r="D42" s="112" t="s">
        <v>2</v>
      </c>
      <c r="E42" s="112" t="s">
        <v>306</v>
      </c>
      <c r="F42" s="112" t="s">
        <v>306</v>
      </c>
      <c r="G42" s="112" t="s">
        <v>306</v>
      </c>
      <c r="H42" s="112" t="s">
        <v>377</v>
      </c>
      <c r="I42" s="112" t="s">
        <v>306</v>
      </c>
      <c r="J42" s="112" t="s">
        <v>306</v>
      </c>
      <c r="K42" s="112" t="s">
        <v>306</v>
      </c>
      <c r="L42" s="112" t="s">
        <v>306</v>
      </c>
      <c r="M42" s="112" t="s">
        <v>306</v>
      </c>
      <c r="N42" s="112" t="s">
        <v>306</v>
      </c>
      <c r="O42" s="112" t="s">
        <v>306</v>
      </c>
      <c r="P42" s="112" t="s">
        <v>306</v>
      </c>
    </row>
    <row r="43" spans="1:16" ht="110.25" x14ac:dyDescent="0.2">
      <c r="A43" s="123" t="s">
        <v>524</v>
      </c>
      <c r="B43" s="113" t="s">
        <v>441</v>
      </c>
      <c r="C43" s="112">
        <v>2</v>
      </c>
      <c r="D43" s="112" t="s">
        <v>2</v>
      </c>
      <c r="E43" s="112" t="s">
        <v>306</v>
      </c>
      <c r="F43" s="112" t="s">
        <v>306</v>
      </c>
      <c r="G43" s="112" t="s">
        <v>306</v>
      </c>
      <c r="H43" s="112" t="s">
        <v>377</v>
      </c>
      <c r="I43" s="112" t="s">
        <v>306</v>
      </c>
      <c r="J43" s="112" t="s">
        <v>306</v>
      </c>
      <c r="K43" s="112" t="s">
        <v>306</v>
      </c>
      <c r="L43" s="112" t="s">
        <v>306</v>
      </c>
      <c r="M43" s="112" t="s">
        <v>306</v>
      </c>
      <c r="N43" s="112" t="s">
        <v>306</v>
      </c>
      <c r="O43" s="112" t="s">
        <v>306</v>
      </c>
      <c r="P43" s="112" t="s">
        <v>306</v>
      </c>
    </row>
    <row r="44" spans="1:16" ht="147.75" customHeight="1" x14ac:dyDescent="0.2">
      <c r="A44" s="122" t="s">
        <v>525</v>
      </c>
      <c r="B44" s="113" t="s">
        <v>512</v>
      </c>
      <c r="C44" s="112">
        <v>2</v>
      </c>
      <c r="D44" s="112" t="s">
        <v>2</v>
      </c>
      <c r="E44" s="112" t="s">
        <v>306</v>
      </c>
      <c r="F44" s="112" t="s">
        <v>306</v>
      </c>
      <c r="G44" s="112" t="s">
        <v>306</v>
      </c>
      <c r="H44" s="112" t="s">
        <v>306</v>
      </c>
      <c r="I44" s="112" t="s">
        <v>306</v>
      </c>
      <c r="J44" s="112" t="s">
        <v>306</v>
      </c>
      <c r="K44" s="112" t="s">
        <v>371</v>
      </c>
      <c r="L44" s="112" t="s">
        <v>306</v>
      </c>
      <c r="M44" s="112" t="s">
        <v>306</v>
      </c>
      <c r="N44" s="112" t="s">
        <v>306</v>
      </c>
      <c r="O44" s="112" t="s">
        <v>306</v>
      </c>
      <c r="P44" s="112" t="s">
        <v>306</v>
      </c>
    </row>
    <row r="45" spans="1:16" ht="147.75" customHeight="1" x14ac:dyDescent="0.2">
      <c r="A45" s="123" t="s">
        <v>526</v>
      </c>
      <c r="B45" s="113" t="s">
        <v>438</v>
      </c>
      <c r="C45" s="112">
        <v>2</v>
      </c>
      <c r="D45" s="112" t="s">
        <v>2</v>
      </c>
      <c r="E45" s="112" t="s">
        <v>306</v>
      </c>
      <c r="F45" s="112" t="s">
        <v>306</v>
      </c>
      <c r="G45" s="112" t="s">
        <v>306</v>
      </c>
      <c r="H45" s="112" t="s">
        <v>306</v>
      </c>
      <c r="I45" s="112" t="s">
        <v>306</v>
      </c>
      <c r="J45" s="112" t="s">
        <v>306</v>
      </c>
      <c r="K45" s="112" t="s">
        <v>371</v>
      </c>
      <c r="L45" s="112" t="s">
        <v>306</v>
      </c>
      <c r="M45" s="112" t="s">
        <v>306</v>
      </c>
      <c r="N45" s="112" t="s">
        <v>306</v>
      </c>
      <c r="O45" s="112" t="s">
        <v>306</v>
      </c>
      <c r="P45" s="112" t="s">
        <v>306</v>
      </c>
    </row>
    <row r="46" spans="1:16" ht="236.25" x14ac:dyDescent="0.2">
      <c r="A46" s="122" t="s">
        <v>527</v>
      </c>
      <c r="B46" s="113" t="s">
        <v>439</v>
      </c>
      <c r="C46" s="112">
        <v>2</v>
      </c>
      <c r="D46" s="112" t="s">
        <v>2</v>
      </c>
      <c r="E46" s="112" t="s">
        <v>306</v>
      </c>
      <c r="F46" s="112" t="s">
        <v>306</v>
      </c>
      <c r="G46" s="112" t="s">
        <v>371</v>
      </c>
      <c r="H46" s="112" t="s">
        <v>306</v>
      </c>
      <c r="I46" s="112" t="s">
        <v>306</v>
      </c>
      <c r="J46" s="112" t="s">
        <v>306</v>
      </c>
      <c r="K46" s="112" t="s">
        <v>306</v>
      </c>
      <c r="L46" s="112" t="s">
        <v>306</v>
      </c>
      <c r="M46" s="112" t="s">
        <v>306</v>
      </c>
      <c r="N46" s="112" t="s">
        <v>306</v>
      </c>
      <c r="O46" s="112" t="s">
        <v>306</v>
      </c>
      <c r="P46" s="112" t="s">
        <v>306</v>
      </c>
    </row>
    <row r="47" spans="1:16" ht="130.5" customHeight="1" x14ac:dyDescent="0.2">
      <c r="A47" s="123" t="s">
        <v>528</v>
      </c>
      <c r="B47" s="113" t="s">
        <v>543</v>
      </c>
      <c r="C47" s="112">
        <v>2</v>
      </c>
      <c r="D47" s="112" t="s">
        <v>2</v>
      </c>
      <c r="E47" s="112" t="s">
        <v>306</v>
      </c>
      <c r="F47" s="112" t="s">
        <v>306</v>
      </c>
      <c r="G47" s="112" t="s">
        <v>306</v>
      </c>
      <c r="H47" s="112" t="s">
        <v>375</v>
      </c>
      <c r="I47" s="112" t="s">
        <v>306</v>
      </c>
      <c r="J47" s="112" t="s">
        <v>306</v>
      </c>
      <c r="K47" s="112" t="s">
        <v>306</v>
      </c>
      <c r="L47" s="112" t="s">
        <v>306</v>
      </c>
      <c r="M47" s="112" t="s">
        <v>306</v>
      </c>
      <c r="N47" s="112" t="s">
        <v>306</v>
      </c>
      <c r="O47" s="112" t="s">
        <v>306</v>
      </c>
      <c r="P47" s="112" t="s">
        <v>306</v>
      </c>
    </row>
    <row r="48" spans="1:16" ht="129.75" customHeight="1" x14ac:dyDescent="0.2">
      <c r="A48" s="122" t="s">
        <v>529</v>
      </c>
      <c r="B48" s="113" t="s">
        <v>541</v>
      </c>
      <c r="C48" s="112">
        <v>2</v>
      </c>
      <c r="D48" s="112" t="s">
        <v>2</v>
      </c>
      <c r="E48" s="112" t="s">
        <v>306</v>
      </c>
      <c r="F48" s="112" t="s">
        <v>306</v>
      </c>
      <c r="G48" s="112" t="s">
        <v>306</v>
      </c>
      <c r="H48" s="112" t="s">
        <v>306</v>
      </c>
      <c r="I48" s="112" t="s">
        <v>306</v>
      </c>
      <c r="J48" s="112" t="s">
        <v>306</v>
      </c>
      <c r="K48" s="112" t="s">
        <v>306</v>
      </c>
      <c r="L48" s="112" t="s">
        <v>360</v>
      </c>
      <c r="M48" s="112" t="s">
        <v>306</v>
      </c>
      <c r="N48" s="112" t="s">
        <v>306</v>
      </c>
      <c r="O48" s="112" t="s">
        <v>306</v>
      </c>
      <c r="P48" s="112" t="s">
        <v>306</v>
      </c>
    </row>
    <row r="49" spans="1:16" ht="117.75" customHeight="1" x14ac:dyDescent="0.2">
      <c r="A49" s="123" t="s">
        <v>530</v>
      </c>
      <c r="B49" s="113" t="s">
        <v>542</v>
      </c>
      <c r="C49" s="112">
        <v>2</v>
      </c>
      <c r="D49" s="112" t="s">
        <v>2</v>
      </c>
      <c r="E49" s="112" t="s">
        <v>306</v>
      </c>
      <c r="F49" s="112" t="s">
        <v>306</v>
      </c>
      <c r="G49" s="112" t="s">
        <v>306</v>
      </c>
      <c r="H49" s="112" t="s">
        <v>306</v>
      </c>
      <c r="I49" s="112" t="s">
        <v>306</v>
      </c>
      <c r="J49" s="112" t="s">
        <v>306</v>
      </c>
      <c r="K49" s="112" t="s">
        <v>306</v>
      </c>
      <c r="L49" s="112" t="s">
        <v>375</v>
      </c>
      <c r="M49" s="112" t="s">
        <v>306</v>
      </c>
      <c r="N49" s="112" t="s">
        <v>306</v>
      </c>
      <c r="O49" s="112" t="s">
        <v>306</v>
      </c>
      <c r="P49" s="112" t="s">
        <v>306</v>
      </c>
    </row>
    <row r="50" spans="1:16" ht="47.25" x14ac:dyDescent="0.2">
      <c r="A50" s="121" t="s">
        <v>323</v>
      </c>
      <c r="B50" s="117" t="s">
        <v>365</v>
      </c>
      <c r="C50" s="116" t="s">
        <v>36</v>
      </c>
      <c r="D50" s="116" t="s">
        <v>2</v>
      </c>
      <c r="E50" s="118" t="s">
        <v>36</v>
      </c>
      <c r="F50" s="118" t="s">
        <v>36</v>
      </c>
      <c r="G50" s="118" t="s">
        <v>36</v>
      </c>
      <c r="H50" s="118" t="s">
        <v>36</v>
      </c>
      <c r="I50" s="118" t="s">
        <v>36</v>
      </c>
      <c r="J50" s="118" t="s">
        <v>36</v>
      </c>
      <c r="K50" s="118" t="s">
        <v>36</v>
      </c>
      <c r="L50" s="118" t="s">
        <v>36</v>
      </c>
      <c r="M50" s="118" t="s">
        <v>36</v>
      </c>
      <c r="N50" s="118" t="s">
        <v>36</v>
      </c>
      <c r="O50" s="118" t="s">
        <v>36</v>
      </c>
      <c r="P50" s="118" t="s">
        <v>36</v>
      </c>
    </row>
    <row r="51" spans="1:16" ht="53.25" customHeight="1" x14ac:dyDescent="0.2">
      <c r="A51" s="123" t="s">
        <v>391</v>
      </c>
      <c r="B51" s="115" t="s">
        <v>366</v>
      </c>
      <c r="C51" s="120">
        <v>2</v>
      </c>
      <c r="D51" s="120" t="s">
        <v>2</v>
      </c>
      <c r="E51" s="120" t="s">
        <v>306</v>
      </c>
      <c r="F51" s="120" t="s">
        <v>306</v>
      </c>
      <c r="G51" s="120" t="s">
        <v>306</v>
      </c>
      <c r="H51" s="120" t="s">
        <v>306</v>
      </c>
      <c r="I51" s="120" t="s">
        <v>306</v>
      </c>
      <c r="J51" s="120" t="s">
        <v>306</v>
      </c>
      <c r="K51" s="120" t="s">
        <v>306</v>
      </c>
      <c r="L51" s="120" t="s">
        <v>306</v>
      </c>
      <c r="M51" s="120" t="s">
        <v>306</v>
      </c>
      <c r="N51" s="120" t="s">
        <v>306</v>
      </c>
      <c r="O51" s="120" t="s">
        <v>306</v>
      </c>
      <c r="P51" s="120" t="s">
        <v>377</v>
      </c>
    </row>
    <row r="52" spans="1:16" ht="44.25" customHeight="1" x14ac:dyDescent="0.2">
      <c r="A52" s="123" t="s">
        <v>392</v>
      </c>
      <c r="B52" s="115" t="s">
        <v>442</v>
      </c>
      <c r="C52" s="120">
        <v>2</v>
      </c>
      <c r="D52" s="120" t="s">
        <v>2</v>
      </c>
      <c r="E52" s="120" t="s">
        <v>306</v>
      </c>
      <c r="F52" s="120" t="s">
        <v>306</v>
      </c>
      <c r="G52" s="120" t="s">
        <v>306</v>
      </c>
      <c r="H52" s="120" t="s">
        <v>377</v>
      </c>
      <c r="I52" s="120" t="s">
        <v>306</v>
      </c>
      <c r="J52" s="120" t="s">
        <v>306</v>
      </c>
      <c r="K52" s="120" t="s">
        <v>306</v>
      </c>
      <c r="L52" s="120" t="s">
        <v>306</v>
      </c>
      <c r="M52" s="120" t="s">
        <v>306</v>
      </c>
      <c r="N52" s="120" t="s">
        <v>306</v>
      </c>
      <c r="O52" s="120" t="s">
        <v>306</v>
      </c>
      <c r="P52" s="120" t="s">
        <v>306</v>
      </c>
    </row>
    <row r="53" spans="1:16" ht="58.5" customHeight="1" x14ac:dyDescent="0.2">
      <c r="A53" s="123" t="s">
        <v>393</v>
      </c>
      <c r="B53" s="113" t="s">
        <v>443</v>
      </c>
      <c r="C53" s="120">
        <v>2</v>
      </c>
      <c r="D53" s="120" t="s">
        <v>2</v>
      </c>
      <c r="E53" s="120" t="s">
        <v>306</v>
      </c>
      <c r="F53" s="120" t="s">
        <v>306</v>
      </c>
      <c r="G53" s="120" t="s">
        <v>306</v>
      </c>
      <c r="H53" s="120" t="s">
        <v>306</v>
      </c>
      <c r="I53" s="112" t="s">
        <v>306</v>
      </c>
      <c r="J53" s="112" t="s">
        <v>306</v>
      </c>
      <c r="K53" s="112" t="s">
        <v>306</v>
      </c>
      <c r="L53" s="112" t="s">
        <v>375</v>
      </c>
      <c r="M53" s="112" t="s">
        <v>306</v>
      </c>
      <c r="N53" s="112" t="s">
        <v>306</v>
      </c>
      <c r="O53" s="112" t="s">
        <v>306</v>
      </c>
      <c r="P53" s="112" t="s">
        <v>306</v>
      </c>
    </row>
    <row r="54" spans="1:16" ht="99.75" customHeight="1" x14ac:dyDescent="0.2">
      <c r="A54" s="123" t="s">
        <v>394</v>
      </c>
      <c r="B54" s="115" t="s">
        <v>367</v>
      </c>
      <c r="C54" s="120">
        <v>2</v>
      </c>
      <c r="D54" s="120" t="s">
        <v>2</v>
      </c>
      <c r="E54" s="120" t="s">
        <v>306</v>
      </c>
      <c r="F54" s="120" t="s">
        <v>306</v>
      </c>
      <c r="G54" s="120" t="s">
        <v>306</v>
      </c>
      <c r="H54" s="120" t="s">
        <v>377</v>
      </c>
      <c r="I54" s="120" t="s">
        <v>306</v>
      </c>
      <c r="J54" s="120" t="s">
        <v>306</v>
      </c>
      <c r="K54" s="120" t="s">
        <v>306</v>
      </c>
      <c r="L54" s="120" t="s">
        <v>306</v>
      </c>
      <c r="M54" s="120" t="s">
        <v>306</v>
      </c>
      <c r="N54" s="120" t="s">
        <v>306</v>
      </c>
      <c r="O54" s="120" t="s">
        <v>306</v>
      </c>
      <c r="P54" s="120" t="s">
        <v>306</v>
      </c>
    </row>
    <row r="55" spans="1:16" ht="63" x14ac:dyDescent="0.2">
      <c r="A55" s="121" t="s">
        <v>324</v>
      </c>
      <c r="B55" s="117" t="s">
        <v>328</v>
      </c>
      <c r="C55" s="116" t="s">
        <v>36</v>
      </c>
      <c r="D55" s="116" t="s">
        <v>2</v>
      </c>
      <c r="E55" s="118" t="s">
        <v>36</v>
      </c>
      <c r="F55" s="118" t="s">
        <v>36</v>
      </c>
      <c r="G55" s="118" t="s">
        <v>36</v>
      </c>
      <c r="H55" s="118" t="s">
        <v>36</v>
      </c>
      <c r="I55" s="118" t="s">
        <v>36</v>
      </c>
      <c r="J55" s="118" t="s">
        <v>36</v>
      </c>
      <c r="K55" s="118" t="s">
        <v>36</v>
      </c>
      <c r="L55" s="118" t="s">
        <v>36</v>
      </c>
      <c r="M55" s="118" t="s">
        <v>36</v>
      </c>
      <c r="N55" s="118" t="s">
        <v>36</v>
      </c>
      <c r="O55" s="118" t="s">
        <v>36</v>
      </c>
      <c r="P55" s="118" t="s">
        <v>36</v>
      </c>
    </row>
    <row r="56" spans="1:16" ht="63" x14ac:dyDescent="0.2">
      <c r="A56" s="122" t="s">
        <v>395</v>
      </c>
      <c r="B56" s="113" t="s">
        <v>373</v>
      </c>
      <c r="C56" s="120">
        <v>2</v>
      </c>
      <c r="D56" s="120" t="s">
        <v>2</v>
      </c>
      <c r="E56" s="125" t="s">
        <v>306</v>
      </c>
      <c r="F56" s="125" t="s">
        <v>306</v>
      </c>
      <c r="G56" s="142" t="s">
        <v>306</v>
      </c>
      <c r="H56" s="120" t="s">
        <v>377</v>
      </c>
      <c r="I56" s="125" t="s">
        <v>306</v>
      </c>
      <c r="J56" s="125" t="s">
        <v>306</v>
      </c>
      <c r="K56" s="125" t="s">
        <v>306</v>
      </c>
      <c r="L56" s="125" t="s">
        <v>306</v>
      </c>
      <c r="M56" s="125" t="s">
        <v>306</v>
      </c>
      <c r="N56" s="125" t="s">
        <v>306</v>
      </c>
      <c r="O56" s="125" t="s">
        <v>306</v>
      </c>
      <c r="P56" s="125" t="s">
        <v>306</v>
      </c>
    </row>
    <row r="57" spans="1:16" ht="78.75" x14ac:dyDescent="0.2">
      <c r="A57" s="122" t="s">
        <v>396</v>
      </c>
      <c r="B57" s="113" t="s">
        <v>368</v>
      </c>
      <c r="C57" s="112">
        <v>2</v>
      </c>
      <c r="D57" s="112" t="s">
        <v>2</v>
      </c>
      <c r="E57" s="114" t="s">
        <v>306</v>
      </c>
      <c r="F57" s="143" t="s">
        <v>444</v>
      </c>
      <c r="G57" s="114" t="s">
        <v>306</v>
      </c>
      <c r="H57" s="120" t="s">
        <v>306</v>
      </c>
      <c r="I57" s="114" t="s">
        <v>306</v>
      </c>
      <c r="J57" s="114" t="s">
        <v>306</v>
      </c>
      <c r="K57" s="114" t="s">
        <v>306</v>
      </c>
      <c r="L57" s="114" t="s">
        <v>306</v>
      </c>
      <c r="M57" s="114" t="s">
        <v>306</v>
      </c>
      <c r="N57" s="114" t="s">
        <v>306</v>
      </c>
      <c r="O57" s="114" t="s">
        <v>306</v>
      </c>
      <c r="P57" s="114" t="s">
        <v>306</v>
      </c>
    </row>
    <row r="58" spans="1:16" ht="63" x14ac:dyDescent="0.2">
      <c r="A58" s="122" t="s">
        <v>397</v>
      </c>
      <c r="B58" s="115" t="s">
        <v>369</v>
      </c>
      <c r="C58" s="120">
        <v>2</v>
      </c>
      <c r="D58" s="120" t="s">
        <v>2</v>
      </c>
      <c r="E58" s="144" t="s">
        <v>306</v>
      </c>
      <c r="F58" s="114" t="s">
        <v>306</v>
      </c>
      <c r="G58" s="143" t="s">
        <v>306</v>
      </c>
      <c r="H58" s="120" t="s">
        <v>377</v>
      </c>
      <c r="I58" s="114" t="s">
        <v>306</v>
      </c>
      <c r="J58" s="114" t="s">
        <v>306</v>
      </c>
      <c r="K58" s="114" t="s">
        <v>306</v>
      </c>
      <c r="L58" s="114" t="s">
        <v>306</v>
      </c>
      <c r="M58" s="114" t="s">
        <v>306</v>
      </c>
      <c r="N58" s="114" t="s">
        <v>306</v>
      </c>
      <c r="O58" s="114" t="s">
        <v>306</v>
      </c>
      <c r="P58" s="114" t="s">
        <v>306</v>
      </c>
    </row>
    <row r="59" spans="1:16" ht="141.75" x14ac:dyDescent="0.2">
      <c r="A59" s="122" t="s">
        <v>505</v>
      </c>
      <c r="B59" s="152" t="s">
        <v>510</v>
      </c>
      <c r="C59" s="120">
        <v>2</v>
      </c>
      <c r="D59" s="120" t="s">
        <v>67</v>
      </c>
      <c r="E59" s="144" t="s">
        <v>306</v>
      </c>
      <c r="F59" s="114" t="s">
        <v>306</v>
      </c>
      <c r="G59" s="143" t="s">
        <v>306</v>
      </c>
      <c r="H59" s="120" t="s">
        <v>377</v>
      </c>
      <c r="I59" s="114" t="s">
        <v>306</v>
      </c>
      <c r="J59" s="114" t="s">
        <v>306</v>
      </c>
      <c r="K59" s="114" t="s">
        <v>306</v>
      </c>
      <c r="L59" s="114" t="s">
        <v>306</v>
      </c>
      <c r="M59" s="114" t="s">
        <v>306</v>
      </c>
      <c r="N59" s="114" t="s">
        <v>306</v>
      </c>
      <c r="O59" s="114" t="s">
        <v>306</v>
      </c>
      <c r="P59" s="114" t="s">
        <v>306</v>
      </c>
    </row>
    <row r="60" spans="1:16" ht="129" customHeight="1" x14ac:dyDescent="0.2">
      <c r="A60" s="122" t="s">
        <v>506</v>
      </c>
      <c r="B60" s="152" t="s">
        <v>509</v>
      </c>
      <c r="C60" s="120">
        <v>2</v>
      </c>
      <c r="D60" s="120" t="s">
        <v>67</v>
      </c>
      <c r="E60" s="144" t="s">
        <v>306</v>
      </c>
      <c r="F60" s="114" t="s">
        <v>306</v>
      </c>
      <c r="G60" s="143" t="s">
        <v>306</v>
      </c>
      <c r="H60" s="120" t="s">
        <v>377</v>
      </c>
      <c r="I60" s="114" t="s">
        <v>306</v>
      </c>
      <c r="J60" s="114" t="s">
        <v>306</v>
      </c>
      <c r="K60" s="114" t="s">
        <v>306</v>
      </c>
      <c r="L60" s="114" t="s">
        <v>306</v>
      </c>
      <c r="M60" s="114" t="s">
        <v>306</v>
      </c>
      <c r="N60" s="114" t="s">
        <v>306</v>
      </c>
      <c r="O60" s="114" t="s">
        <v>306</v>
      </c>
      <c r="P60" s="114" t="s">
        <v>306</v>
      </c>
    </row>
    <row r="61" spans="1:16" ht="147" customHeight="1" x14ac:dyDescent="0.2">
      <c r="A61" s="122" t="s">
        <v>507</v>
      </c>
      <c r="B61" s="152" t="s">
        <v>508</v>
      </c>
      <c r="C61" s="120">
        <v>2</v>
      </c>
      <c r="D61" s="120" t="s">
        <v>67</v>
      </c>
      <c r="E61" s="144" t="s">
        <v>306</v>
      </c>
      <c r="F61" s="114" t="s">
        <v>306</v>
      </c>
      <c r="G61" s="143" t="s">
        <v>306</v>
      </c>
      <c r="H61" s="120" t="s">
        <v>377</v>
      </c>
      <c r="I61" s="114" t="s">
        <v>306</v>
      </c>
      <c r="J61" s="114" t="s">
        <v>306</v>
      </c>
      <c r="K61" s="114" t="s">
        <v>306</v>
      </c>
      <c r="L61" s="114" t="s">
        <v>306</v>
      </c>
      <c r="M61" s="114" t="s">
        <v>306</v>
      </c>
      <c r="N61" s="114" t="s">
        <v>306</v>
      </c>
      <c r="O61" s="114" t="s">
        <v>306</v>
      </c>
      <c r="P61" s="114" t="s">
        <v>306</v>
      </c>
    </row>
    <row r="62" spans="1:16" ht="47.25" x14ac:dyDescent="0.2">
      <c r="A62" s="121" t="s">
        <v>325</v>
      </c>
      <c r="B62" s="117" t="s">
        <v>312</v>
      </c>
      <c r="C62" s="116" t="s">
        <v>36</v>
      </c>
      <c r="D62" s="116" t="s">
        <v>2</v>
      </c>
      <c r="E62" s="118" t="s">
        <v>36</v>
      </c>
      <c r="F62" s="118" t="s">
        <v>36</v>
      </c>
      <c r="G62" s="118" t="s">
        <v>36</v>
      </c>
      <c r="H62" s="118" t="s">
        <v>36</v>
      </c>
      <c r="I62" s="118" t="s">
        <v>36</v>
      </c>
      <c r="J62" s="118" t="s">
        <v>36</v>
      </c>
      <c r="K62" s="118" t="s">
        <v>36</v>
      </c>
      <c r="L62" s="118" t="s">
        <v>36</v>
      </c>
      <c r="M62" s="118" t="s">
        <v>36</v>
      </c>
      <c r="N62" s="118" t="s">
        <v>36</v>
      </c>
      <c r="O62" s="118" t="s">
        <v>36</v>
      </c>
      <c r="P62" s="118" t="s">
        <v>36</v>
      </c>
    </row>
    <row r="63" spans="1:16" ht="63" x14ac:dyDescent="0.2">
      <c r="A63" s="122" t="s">
        <v>398</v>
      </c>
      <c r="B63" s="113" t="s">
        <v>532</v>
      </c>
      <c r="C63" s="112"/>
      <c r="D63" s="112" t="s">
        <v>2</v>
      </c>
      <c r="E63" s="112" t="s">
        <v>370</v>
      </c>
      <c r="F63" s="112" t="s">
        <v>306</v>
      </c>
      <c r="G63" s="112" t="s">
        <v>306</v>
      </c>
      <c r="H63" s="112" t="s">
        <v>306</v>
      </c>
      <c r="I63" s="112" t="s">
        <v>370</v>
      </c>
      <c r="J63" s="112" t="s">
        <v>306</v>
      </c>
      <c r="K63" s="112" t="s">
        <v>306</v>
      </c>
      <c r="L63" s="112" t="s">
        <v>306</v>
      </c>
      <c r="M63" s="112" t="s">
        <v>370</v>
      </c>
      <c r="N63" s="112" t="s">
        <v>306</v>
      </c>
      <c r="O63" s="112" t="s">
        <v>306</v>
      </c>
      <c r="P63" s="112" t="s">
        <v>306</v>
      </c>
    </row>
    <row r="64" spans="1:16" ht="63" x14ac:dyDescent="0.2">
      <c r="A64" s="122" t="s">
        <v>399</v>
      </c>
      <c r="B64" s="113" t="s">
        <v>533</v>
      </c>
      <c r="C64" s="112"/>
      <c r="D64" s="112" t="s">
        <v>2</v>
      </c>
      <c r="E64" s="112" t="s">
        <v>370</v>
      </c>
      <c r="F64" s="112" t="s">
        <v>306</v>
      </c>
      <c r="G64" s="112" t="s">
        <v>306</v>
      </c>
      <c r="H64" s="112" t="s">
        <v>306</v>
      </c>
      <c r="I64" s="112" t="s">
        <v>370</v>
      </c>
      <c r="J64" s="112" t="s">
        <v>306</v>
      </c>
      <c r="K64" s="112" t="s">
        <v>306</v>
      </c>
      <c r="L64" s="112" t="s">
        <v>306</v>
      </c>
      <c r="M64" s="112" t="s">
        <v>370</v>
      </c>
      <c r="N64" s="112" t="s">
        <v>306</v>
      </c>
      <c r="O64" s="112" t="s">
        <v>306</v>
      </c>
      <c r="P64" s="112" t="s">
        <v>306</v>
      </c>
    </row>
    <row r="65" spans="1:16" ht="63" x14ac:dyDescent="0.2">
      <c r="A65" s="122" t="s">
        <v>49</v>
      </c>
      <c r="B65" s="113" t="s">
        <v>445</v>
      </c>
      <c r="C65" s="112">
        <v>5</v>
      </c>
      <c r="D65" s="112" t="s">
        <v>2</v>
      </c>
      <c r="E65" s="112" t="s">
        <v>306</v>
      </c>
      <c r="F65" s="112" t="s">
        <v>306</v>
      </c>
      <c r="G65" s="112" t="s">
        <v>306</v>
      </c>
      <c r="H65" s="112" t="s">
        <v>377</v>
      </c>
      <c r="I65" s="112" t="s">
        <v>306</v>
      </c>
      <c r="J65" s="112" t="s">
        <v>306</v>
      </c>
      <c r="K65" s="112" t="s">
        <v>306</v>
      </c>
      <c r="L65" s="112" t="s">
        <v>306</v>
      </c>
      <c r="M65" s="112" t="s">
        <v>306</v>
      </c>
      <c r="N65" s="112" t="s">
        <v>306</v>
      </c>
      <c r="O65" s="112" t="s">
        <v>306</v>
      </c>
      <c r="P65" s="112" t="s">
        <v>306</v>
      </c>
    </row>
    <row r="66" spans="1:16" ht="47.25" x14ac:dyDescent="0.2">
      <c r="A66" s="121" t="s">
        <v>326</v>
      </c>
      <c r="B66" s="117" t="s">
        <v>313</v>
      </c>
      <c r="C66" s="116" t="s">
        <v>36</v>
      </c>
      <c r="D66" s="116" t="s">
        <v>2</v>
      </c>
      <c r="E66" s="118" t="s">
        <v>36</v>
      </c>
      <c r="F66" s="118" t="s">
        <v>36</v>
      </c>
      <c r="G66" s="118" t="s">
        <v>36</v>
      </c>
      <c r="H66" s="118" t="s">
        <v>36</v>
      </c>
      <c r="I66" s="118" t="s">
        <v>36</v>
      </c>
      <c r="J66" s="118" t="s">
        <v>36</v>
      </c>
      <c r="K66" s="118" t="s">
        <v>36</v>
      </c>
      <c r="L66" s="118" t="s">
        <v>36</v>
      </c>
      <c r="M66" s="118" t="s">
        <v>36</v>
      </c>
      <c r="N66" s="118" t="s">
        <v>36</v>
      </c>
      <c r="O66" s="118" t="s">
        <v>36</v>
      </c>
      <c r="P66" s="118" t="s">
        <v>36</v>
      </c>
    </row>
    <row r="67" spans="1:16" ht="141.75" x14ac:dyDescent="0.2">
      <c r="A67" s="123" t="s">
        <v>400</v>
      </c>
      <c r="B67" s="113" t="s">
        <v>446</v>
      </c>
      <c r="C67" s="120"/>
      <c r="D67" s="120" t="s">
        <v>53</v>
      </c>
      <c r="E67" s="120" t="s">
        <v>306</v>
      </c>
      <c r="F67" s="120" t="s">
        <v>306</v>
      </c>
      <c r="G67" s="120" t="s">
        <v>306</v>
      </c>
      <c r="H67" s="120" t="s">
        <v>377</v>
      </c>
      <c r="I67" s="120" t="s">
        <v>306</v>
      </c>
      <c r="J67" s="120" t="s">
        <v>306</v>
      </c>
      <c r="K67" s="120" t="s">
        <v>306</v>
      </c>
      <c r="L67" s="120" t="s">
        <v>306</v>
      </c>
      <c r="M67" s="120" t="s">
        <v>306</v>
      </c>
      <c r="N67" s="120" t="s">
        <v>306</v>
      </c>
      <c r="O67" s="120" t="s">
        <v>306</v>
      </c>
      <c r="P67" s="120" t="s">
        <v>306</v>
      </c>
    </row>
    <row r="68" spans="1:16" ht="110.25" x14ac:dyDescent="0.2">
      <c r="A68" s="122" t="s">
        <v>401</v>
      </c>
      <c r="B68" s="113" t="s">
        <v>447</v>
      </c>
      <c r="C68" s="120"/>
      <c r="D68" s="120" t="s">
        <v>448</v>
      </c>
      <c r="E68" s="120" t="s">
        <v>306</v>
      </c>
      <c r="F68" s="120" t="s">
        <v>306</v>
      </c>
      <c r="G68" s="112" t="s">
        <v>306</v>
      </c>
      <c r="H68" s="112" t="s">
        <v>377</v>
      </c>
      <c r="I68" s="112" t="s">
        <v>306</v>
      </c>
      <c r="J68" s="112" t="s">
        <v>306</v>
      </c>
      <c r="K68" s="112" t="s">
        <v>306</v>
      </c>
      <c r="L68" s="112" t="s">
        <v>306</v>
      </c>
      <c r="M68" s="112" t="s">
        <v>306</v>
      </c>
      <c r="N68" s="112" t="s">
        <v>306</v>
      </c>
      <c r="O68" s="112" t="s">
        <v>306</v>
      </c>
      <c r="P68" s="112" t="s">
        <v>306</v>
      </c>
    </row>
    <row r="69" spans="1:16" ht="315.75" customHeight="1" x14ac:dyDescent="0.2">
      <c r="A69" s="123" t="s">
        <v>52</v>
      </c>
      <c r="B69" s="113" t="s">
        <v>454</v>
      </c>
      <c r="C69" s="112"/>
      <c r="D69" s="112" t="s">
        <v>448</v>
      </c>
      <c r="E69" s="112" t="s">
        <v>306</v>
      </c>
      <c r="F69" s="112" t="s">
        <v>306</v>
      </c>
      <c r="G69" s="112" t="s">
        <v>306</v>
      </c>
      <c r="H69" s="112" t="s">
        <v>377</v>
      </c>
      <c r="I69" s="112" t="s">
        <v>306</v>
      </c>
      <c r="J69" s="112" t="s">
        <v>306</v>
      </c>
      <c r="K69" s="112" t="s">
        <v>306</v>
      </c>
      <c r="L69" s="112" t="s">
        <v>306</v>
      </c>
      <c r="M69" s="112" t="s">
        <v>306</v>
      </c>
      <c r="N69" s="112" t="s">
        <v>306</v>
      </c>
      <c r="O69" s="112" t="s">
        <v>306</v>
      </c>
      <c r="P69" s="112" t="s">
        <v>306</v>
      </c>
    </row>
    <row r="70" spans="1:16" ht="78.75" customHeight="1" x14ac:dyDescent="0.2">
      <c r="A70" s="122" t="s">
        <v>54</v>
      </c>
      <c r="B70" s="113" t="s">
        <v>449</v>
      </c>
      <c r="C70" s="112"/>
      <c r="D70" s="120" t="s">
        <v>448</v>
      </c>
      <c r="E70" s="120" t="s">
        <v>306</v>
      </c>
      <c r="F70" s="112" t="s">
        <v>306</v>
      </c>
      <c r="G70" s="112" t="s">
        <v>306</v>
      </c>
      <c r="H70" s="112" t="s">
        <v>377</v>
      </c>
      <c r="I70" s="112" t="s">
        <v>306</v>
      </c>
      <c r="J70" s="112" t="s">
        <v>306</v>
      </c>
      <c r="K70" s="112" t="s">
        <v>306</v>
      </c>
      <c r="L70" s="112" t="s">
        <v>306</v>
      </c>
      <c r="M70" s="112" t="s">
        <v>306</v>
      </c>
      <c r="N70" s="112" t="s">
        <v>306</v>
      </c>
      <c r="O70" s="112" t="s">
        <v>306</v>
      </c>
      <c r="P70" s="112" t="s">
        <v>306</v>
      </c>
    </row>
    <row r="71" spans="1:16" ht="110.25" x14ac:dyDescent="0.2">
      <c r="A71" s="123" t="s">
        <v>402</v>
      </c>
      <c r="B71" s="113" t="s">
        <v>450</v>
      </c>
      <c r="C71" s="112"/>
      <c r="D71" s="112" t="s">
        <v>448</v>
      </c>
      <c r="E71" s="112" t="s">
        <v>306</v>
      </c>
      <c r="F71" s="112" t="s">
        <v>306</v>
      </c>
      <c r="G71" s="112" t="s">
        <v>306</v>
      </c>
      <c r="H71" s="112" t="s">
        <v>306</v>
      </c>
      <c r="I71" s="112" t="s">
        <v>306</v>
      </c>
      <c r="J71" s="112" t="s">
        <v>306</v>
      </c>
      <c r="K71" s="112" t="s">
        <v>306</v>
      </c>
      <c r="L71" s="112" t="s">
        <v>377</v>
      </c>
      <c r="M71" s="112" t="s">
        <v>306</v>
      </c>
      <c r="N71" s="112" t="s">
        <v>306</v>
      </c>
      <c r="O71" s="112" t="s">
        <v>306</v>
      </c>
      <c r="P71" s="112" t="s">
        <v>306</v>
      </c>
    </row>
    <row r="72" spans="1:16" ht="110.25" x14ac:dyDescent="0.2">
      <c r="A72" s="122" t="s">
        <v>403</v>
      </c>
      <c r="B72" s="113" t="s">
        <v>451</v>
      </c>
      <c r="C72" s="112"/>
      <c r="D72" s="112" t="s">
        <v>448</v>
      </c>
      <c r="E72" s="112" t="s">
        <v>306</v>
      </c>
      <c r="F72" s="112" t="s">
        <v>306</v>
      </c>
      <c r="G72" s="112" t="s">
        <v>306</v>
      </c>
      <c r="H72" s="112" t="s">
        <v>306</v>
      </c>
      <c r="I72" s="112" t="s">
        <v>306</v>
      </c>
      <c r="J72" s="112" t="s">
        <v>306</v>
      </c>
      <c r="K72" s="112" t="s">
        <v>306</v>
      </c>
      <c r="L72" s="112" t="s">
        <v>306</v>
      </c>
      <c r="M72" s="112" t="s">
        <v>306</v>
      </c>
      <c r="N72" s="112" t="s">
        <v>306</v>
      </c>
      <c r="O72" s="112" t="s">
        <v>306</v>
      </c>
      <c r="P72" s="112" t="s">
        <v>377</v>
      </c>
    </row>
    <row r="73" spans="1:16" ht="173.25" x14ac:dyDescent="0.2">
      <c r="A73" s="123" t="s">
        <v>404</v>
      </c>
      <c r="B73" s="113" t="s">
        <v>452</v>
      </c>
      <c r="C73" s="112"/>
      <c r="D73" s="112" t="s">
        <v>448</v>
      </c>
      <c r="E73" s="112" t="s">
        <v>306</v>
      </c>
      <c r="F73" s="112" t="s">
        <v>306</v>
      </c>
      <c r="G73" s="112" t="s">
        <v>306</v>
      </c>
      <c r="H73" s="112" t="s">
        <v>377</v>
      </c>
      <c r="I73" s="112" t="s">
        <v>306</v>
      </c>
      <c r="J73" s="112" t="s">
        <v>306</v>
      </c>
      <c r="K73" s="112" t="s">
        <v>306</v>
      </c>
      <c r="L73" s="112" t="s">
        <v>306</v>
      </c>
      <c r="M73" s="112" t="s">
        <v>306</v>
      </c>
      <c r="N73" s="112" t="s">
        <v>306</v>
      </c>
      <c r="O73" s="112" t="s">
        <v>306</v>
      </c>
      <c r="P73" s="112" t="s">
        <v>306</v>
      </c>
    </row>
    <row r="74" spans="1:16" ht="173.25" x14ac:dyDescent="0.2">
      <c r="A74" s="122" t="s">
        <v>405</v>
      </c>
      <c r="B74" s="113" t="s">
        <v>534</v>
      </c>
      <c r="C74" s="112"/>
      <c r="D74" s="112" t="s">
        <v>448</v>
      </c>
      <c r="E74" s="112" t="s">
        <v>306</v>
      </c>
      <c r="F74" s="112" t="s">
        <v>306</v>
      </c>
      <c r="G74" s="112" t="s">
        <v>306</v>
      </c>
      <c r="H74" s="112" t="s">
        <v>306</v>
      </c>
      <c r="I74" s="112" t="s">
        <v>306</v>
      </c>
      <c r="J74" s="112" t="s">
        <v>306</v>
      </c>
      <c r="K74" s="112" t="s">
        <v>306</v>
      </c>
      <c r="L74" s="112" t="s">
        <v>377</v>
      </c>
      <c r="M74" s="112" t="s">
        <v>306</v>
      </c>
      <c r="N74" s="112" t="s">
        <v>306</v>
      </c>
      <c r="O74" s="112" t="s">
        <v>306</v>
      </c>
      <c r="P74" s="112" t="s">
        <v>306</v>
      </c>
    </row>
    <row r="75" spans="1:16" ht="173.25" x14ac:dyDescent="0.2">
      <c r="A75" s="123" t="s">
        <v>406</v>
      </c>
      <c r="B75" s="113" t="s">
        <v>453</v>
      </c>
      <c r="C75" s="112"/>
      <c r="D75" s="112" t="s">
        <v>448</v>
      </c>
      <c r="E75" s="112" t="s">
        <v>306</v>
      </c>
      <c r="F75" s="112" t="s">
        <v>306</v>
      </c>
      <c r="G75" s="112" t="s">
        <v>306</v>
      </c>
      <c r="H75" s="112" t="s">
        <v>306</v>
      </c>
      <c r="I75" s="112" t="s">
        <v>306</v>
      </c>
      <c r="J75" s="112" t="s">
        <v>306</v>
      </c>
      <c r="K75" s="112" t="s">
        <v>306</v>
      </c>
      <c r="L75" s="112" t="s">
        <v>306</v>
      </c>
      <c r="M75" s="112" t="s">
        <v>306</v>
      </c>
      <c r="N75" s="112" t="s">
        <v>306</v>
      </c>
      <c r="O75" s="112" t="s">
        <v>306</v>
      </c>
      <c r="P75" s="112" t="s">
        <v>377</v>
      </c>
    </row>
    <row r="76" spans="1:16" ht="31.5" x14ac:dyDescent="0.2">
      <c r="A76" s="121" t="s">
        <v>327</v>
      </c>
      <c r="B76" s="117" t="s">
        <v>314</v>
      </c>
      <c r="C76" s="116" t="s">
        <v>36</v>
      </c>
      <c r="D76" s="116" t="s">
        <v>2</v>
      </c>
      <c r="E76" s="116" t="s">
        <v>36</v>
      </c>
      <c r="F76" s="116" t="s">
        <v>36</v>
      </c>
      <c r="G76" s="116" t="s">
        <v>36</v>
      </c>
      <c r="H76" s="116" t="s">
        <v>36</v>
      </c>
      <c r="I76" s="116" t="s">
        <v>36</v>
      </c>
      <c r="J76" s="116" t="s">
        <v>36</v>
      </c>
      <c r="K76" s="116" t="s">
        <v>36</v>
      </c>
      <c r="L76" s="116" t="s">
        <v>36</v>
      </c>
      <c r="M76" s="116" t="s">
        <v>36</v>
      </c>
      <c r="N76" s="116" t="s">
        <v>36</v>
      </c>
      <c r="O76" s="116" t="s">
        <v>36</v>
      </c>
      <c r="P76" s="116" t="s">
        <v>36</v>
      </c>
    </row>
    <row r="77" spans="1:16" ht="83.25" customHeight="1" x14ac:dyDescent="0.2">
      <c r="A77" s="122" t="s">
        <v>42</v>
      </c>
      <c r="B77" s="113" t="s">
        <v>455</v>
      </c>
      <c r="C77" s="112"/>
      <c r="D77" s="112" t="s">
        <v>2</v>
      </c>
      <c r="E77" s="112" t="s">
        <v>306</v>
      </c>
      <c r="F77" s="112" t="s">
        <v>306</v>
      </c>
      <c r="G77" s="112" t="s">
        <v>306</v>
      </c>
      <c r="H77" s="112" t="s">
        <v>377</v>
      </c>
      <c r="I77" s="112" t="s">
        <v>306</v>
      </c>
      <c r="J77" s="112" t="s">
        <v>306</v>
      </c>
      <c r="K77" s="112" t="s">
        <v>306</v>
      </c>
      <c r="L77" s="112" t="s">
        <v>377</v>
      </c>
      <c r="M77" s="112" t="s">
        <v>306</v>
      </c>
      <c r="N77" s="112" t="s">
        <v>306</v>
      </c>
      <c r="O77" s="112" t="s">
        <v>306</v>
      </c>
      <c r="P77" s="112" t="s">
        <v>377</v>
      </c>
    </row>
  </sheetData>
  <autoFilter ref="A5:R77"/>
  <mergeCells count="8">
    <mergeCell ref="A2:A4"/>
    <mergeCell ref="B2:B4"/>
    <mergeCell ref="C2:C4"/>
    <mergeCell ref="D2:D4"/>
    <mergeCell ref="E2:P2"/>
    <mergeCell ref="E3:H3"/>
    <mergeCell ref="I3:L3"/>
    <mergeCell ref="M3:P3"/>
  </mergeCells>
  <pageMargins left="0.31" right="0.27" top="0.42" bottom="0.28000000000000003"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2"/>
  <sheetViews>
    <sheetView tabSelected="1" view="pageBreakPreview" zoomScale="90" zoomScaleNormal="55" zoomScaleSheetLayoutView="90" workbookViewId="0">
      <pane ySplit="3" topLeftCell="A4" activePane="bottomLeft" state="frozen"/>
      <selection pane="bottomLeft" activeCell="M7" sqref="M7"/>
    </sheetView>
  </sheetViews>
  <sheetFormatPr defaultRowHeight="12.75" x14ac:dyDescent="0.2"/>
  <cols>
    <col min="1" max="1" width="8" style="227" customWidth="1"/>
    <col min="2" max="2" width="48.85546875" style="174" customWidth="1"/>
    <col min="3" max="3" width="7.85546875" style="227" customWidth="1"/>
    <col min="4" max="4" width="31.7109375" style="227" customWidth="1"/>
    <col min="5" max="6" width="15" style="227" customWidth="1"/>
    <col min="7" max="7" width="16.140625" style="227" customWidth="1"/>
    <col min="8" max="8" width="65" style="227" hidden="1" customWidth="1"/>
    <col min="9" max="9" width="25.7109375" style="227" hidden="1" customWidth="1"/>
    <col min="10" max="10" width="105.7109375" style="227" hidden="1" customWidth="1"/>
    <col min="11" max="11" width="31.5703125" style="227" customWidth="1"/>
    <col min="12" max="12" width="17.7109375" style="227" customWidth="1"/>
    <col min="13" max="13" width="18.5703125" style="227" customWidth="1"/>
    <col min="14" max="15" width="17.7109375" style="227" customWidth="1"/>
    <col min="16" max="18" width="9.140625" style="171"/>
    <col min="19" max="19" width="8.28515625" style="171" customWidth="1"/>
    <col min="20" max="16384" width="9.140625" style="171"/>
  </cols>
  <sheetData>
    <row r="1" spans="1:15" ht="53.25" customHeight="1" x14ac:dyDescent="0.2">
      <c r="A1" s="362" t="s">
        <v>635</v>
      </c>
      <c r="B1" s="363"/>
      <c r="C1" s="362"/>
      <c r="D1" s="362"/>
      <c r="E1" s="362"/>
      <c r="F1" s="362"/>
      <c r="G1" s="362"/>
      <c r="H1" s="362"/>
      <c r="I1" s="362"/>
      <c r="J1" s="362"/>
      <c r="K1" s="362"/>
      <c r="L1" s="362"/>
      <c r="M1" s="175"/>
      <c r="N1" s="175"/>
      <c r="O1" s="175"/>
    </row>
    <row r="2" spans="1:15" s="146" customFormat="1" ht="49.5" customHeight="1" x14ac:dyDescent="0.2">
      <c r="A2" s="354" t="s">
        <v>0</v>
      </c>
      <c r="B2" s="364" t="s">
        <v>38</v>
      </c>
      <c r="C2" s="354" t="s">
        <v>79</v>
      </c>
      <c r="D2" s="354" t="s">
        <v>80</v>
      </c>
      <c r="E2" s="354" t="s">
        <v>627</v>
      </c>
      <c r="F2" s="343" t="s">
        <v>628</v>
      </c>
      <c r="G2" s="343" t="s">
        <v>629</v>
      </c>
      <c r="H2" s="343" t="s">
        <v>630</v>
      </c>
      <c r="I2" s="343" t="s">
        <v>631</v>
      </c>
      <c r="J2" s="343" t="s">
        <v>632</v>
      </c>
      <c r="K2" s="354" t="s">
        <v>81</v>
      </c>
      <c r="L2" s="352" t="s">
        <v>82</v>
      </c>
      <c r="M2" s="352"/>
      <c r="N2" s="352"/>
      <c r="O2" s="354" t="s">
        <v>634</v>
      </c>
    </row>
    <row r="3" spans="1:15" s="146" customFormat="1" ht="62.25" customHeight="1" x14ac:dyDescent="0.2">
      <c r="A3" s="354"/>
      <c r="B3" s="364"/>
      <c r="C3" s="354"/>
      <c r="D3" s="354"/>
      <c r="E3" s="354"/>
      <c r="F3" s="345"/>
      <c r="G3" s="345"/>
      <c r="H3" s="345"/>
      <c r="I3" s="345"/>
      <c r="J3" s="345"/>
      <c r="K3" s="354"/>
      <c r="L3" s="181" t="s">
        <v>625</v>
      </c>
      <c r="M3" s="181" t="s">
        <v>633</v>
      </c>
      <c r="N3" s="181" t="s">
        <v>626</v>
      </c>
      <c r="O3" s="354"/>
    </row>
    <row r="4" spans="1:15" s="146" customFormat="1" x14ac:dyDescent="0.2">
      <c r="A4" s="179">
        <v>1</v>
      </c>
      <c r="B4" s="156">
        <v>2</v>
      </c>
      <c r="C4" s="179">
        <v>3</v>
      </c>
      <c r="D4" s="156">
        <v>4</v>
      </c>
      <c r="E4" s="179">
        <v>5</v>
      </c>
      <c r="F4" s="156">
        <v>6</v>
      </c>
      <c r="G4" s="179">
        <v>7</v>
      </c>
      <c r="H4" s="156">
        <v>8</v>
      </c>
      <c r="I4" s="179">
        <v>9</v>
      </c>
      <c r="J4" s="179">
        <v>11</v>
      </c>
      <c r="K4" s="156">
        <v>12</v>
      </c>
      <c r="L4" s="179">
        <v>13</v>
      </c>
      <c r="M4" s="156">
        <v>14</v>
      </c>
      <c r="N4" s="179">
        <v>15</v>
      </c>
      <c r="O4" s="156">
        <v>16</v>
      </c>
    </row>
    <row r="5" spans="1:15" ht="23.25" customHeight="1" x14ac:dyDescent="0.2">
      <c r="A5" s="348"/>
      <c r="B5" s="350" t="s">
        <v>315</v>
      </c>
      <c r="C5" s="352" t="s">
        <v>1</v>
      </c>
      <c r="D5" s="354" t="s">
        <v>2</v>
      </c>
      <c r="E5" s="365">
        <v>44196</v>
      </c>
      <c r="F5" s="366"/>
      <c r="G5" s="366"/>
      <c r="H5" s="366"/>
      <c r="I5" s="366"/>
      <c r="J5" s="343"/>
      <c r="K5" s="198" t="s">
        <v>55</v>
      </c>
      <c r="L5" s="199">
        <v>1257258021.3</v>
      </c>
      <c r="M5" s="199">
        <f>M14+M62+M111+M141+M162+M175+M184+M222+M239</f>
        <v>1362896932.3</v>
      </c>
      <c r="N5" s="199">
        <f>N14+N62+N111+N141+N162+N175+N184+N222+N239</f>
        <v>333075381</v>
      </c>
      <c r="O5" s="421">
        <f>O14+O62+O111+O180+O184+O222</f>
        <v>35054440.999999993</v>
      </c>
    </row>
    <row r="6" spans="1:15" ht="24.75" customHeight="1" x14ac:dyDescent="0.2">
      <c r="A6" s="348"/>
      <c r="B6" s="350"/>
      <c r="C6" s="352"/>
      <c r="D6" s="354"/>
      <c r="E6" s="365"/>
      <c r="F6" s="367"/>
      <c r="G6" s="367"/>
      <c r="H6" s="367"/>
      <c r="I6" s="367"/>
      <c r="J6" s="345"/>
      <c r="K6" s="198" t="s">
        <v>69</v>
      </c>
      <c r="L6" s="199">
        <v>-1410663170.3000002</v>
      </c>
      <c r="M6" s="199">
        <f>M112+M142+M163+M185</f>
        <v>-1410663170.3000002</v>
      </c>
      <c r="N6" s="199">
        <f>N112+N142+N185</f>
        <v>-514818079.99999994</v>
      </c>
      <c r="O6" s="422"/>
    </row>
    <row r="7" spans="1:15" ht="50.25" customHeight="1" x14ac:dyDescent="0.2">
      <c r="A7" s="177">
        <v>1</v>
      </c>
      <c r="B7" s="178" t="s">
        <v>84</v>
      </c>
      <c r="C7" s="183" t="s">
        <v>1</v>
      </c>
      <c r="D7" s="181" t="s">
        <v>2</v>
      </c>
      <c r="E7" s="200">
        <v>44196</v>
      </c>
      <c r="F7" s="200"/>
      <c r="G7" s="200"/>
      <c r="H7" s="200"/>
      <c r="I7" s="200"/>
      <c r="J7" s="181"/>
      <c r="K7" s="198" t="s">
        <v>51</v>
      </c>
      <c r="L7" s="199" t="s">
        <v>1</v>
      </c>
      <c r="M7" s="199" t="s">
        <v>1</v>
      </c>
      <c r="N7" s="199" t="s">
        <v>1</v>
      </c>
      <c r="O7" s="199" t="s">
        <v>1</v>
      </c>
    </row>
    <row r="8" spans="1:15" s="170" customFormat="1" ht="54" customHeight="1" x14ac:dyDescent="0.2">
      <c r="A8" s="201" t="s">
        <v>3</v>
      </c>
      <c r="B8" s="178" t="s">
        <v>338</v>
      </c>
      <c r="C8" s="183"/>
      <c r="D8" s="181" t="s">
        <v>2</v>
      </c>
      <c r="E8" s="200">
        <v>44196</v>
      </c>
      <c r="F8" s="200"/>
      <c r="G8" s="200"/>
      <c r="H8" s="200"/>
      <c r="I8" s="200"/>
      <c r="J8" s="181"/>
      <c r="K8" s="198" t="s">
        <v>600</v>
      </c>
      <c r="L8" s="199" t="s">
        <v>1</v>
      </c>
      <c r="M8" s="199" t="s">
        <v>1</v>
      </c>
      <c r="N8" s="199" t="s">
        <v>1</v>
      </c>
      <c r="O8" s="199" t="s">
        <v>1</v>
      </c>
    </row>
    <row r="9" spans="1:15" s="170" customFormat="1" ht="73.5" customHeight="1" x14ac:dyDescent="0.2">
      <c r="A9" s="177" t="s">
        <v>598</v>
      </c>
      <c r="B9" s="202" t="s">
        <v>456</v>
      </c>
      <c r="C9" s="179"/>
      <c r="D9" s="180" t="s">
        <v>457</v>
      </c>
      <c r="E9" s="203">
        <v>44180</v>
      </c>
      <c r="F9" s="203"/>
      <c r="G9" s="203"/>
      <c r="H9" s="203"/>
      <c r="I9" s="203"/>
      <c r="J9" s="180" t="s">
        <v>641</v>
      </c>
      <c r="K9" s="204" t="s">
        <v>1</v>
      </c>
      <c r="L9" s="205" t="s">
        <v>1</v>
      </c>
      <c r="M9" s="205" t="s">
        <v>1</v>
      </c>
      <c r="N9" s="205" t="s">
        <v>1</v>
      </c>
      <c r="O9" s="205" t="s">
        <v>1</v>
      </c>
    </row>
    <row r="10" spans="1:15" s="170" customFormat="1" ht="126.75" customHeight="1" x14ac:dyDescent="0.2">
      <c r="A10" s="148"/>
      <c r="B10" s="206" t="s">
        <v>615</v>
      </c>
      <c r="C10" s="207"/>
      <c r="D10" s="207" t="s">
        <v>457</v>
      </c>
      <c r="E10" s="158">
        <v>43131</v>
      </c>
      <c r="F10" s="158">
        <v>43131</v>
      </c>
      <c r="G10" s="158"/>
      <c r="H10" s="158" t="s">
        <v>1</v>
      </c>
      <c r="I10" s="158" t="s">
        <v>1</v>
      </c>
      <c r="J10" s="207" t="s">
        <v>1</v>
      </c>
      <c r="K10" s="207" t="s">
        <v>1</v>
      </c>
      <c r="L10" s="207" t="s">
        <v>1</v>
      </c>
      <c r="M10" s="207" t="s">
        <v>1</v>
      </c>
      <c r="N10" s="207" t="s">
        <v>1</v>
      </c>
      <c r="O10" s="207" t="s">
        <v>1</v>
      </c>
    </row>
    <row r="11" spans="1:15" ht="78.75" customHeight="1" x14ac:dyDescent="0.2">
      <c r="A11" s="201" t="s">
        <v>4</v>
      </c>
      <c r="B11" s="178" t="s">
        <v>601</v>
      </c>
      <c r="C11" s="183"/>
      <c r="D11" s="181" t="s">
        <v>2</v>
      </c>
      <c r="E11" s="200">
        <v>43465</v>
      </c>
      <c r="F11" s="200"/>
      <c r="G11" s="200"/>
      <c r="H11" s="200"/>
      <c r="I11" s="200"/>
      <c r="J11" s="181"/>
      <c r="K11" s="198" t="s">
        <v>555</v>
      </c>
      <c r="L11" s="199" t="s">
        <v>1</v>
      </c>
      <c r="M11" s="199" t="s">
        <v>1</v>
      </c>
      <c r="N11" s="199" t="s">
        <v>1</v>
      </c>
      <c r="O11" s="199" t="s">
        <v>1</v>
      </c>
    </row>
    <row r="12" spans="1:15" ht="92.25" customHeight="1" x14ac:dyDescent="0.2">
      <c r="A12" s="177" t="s">
        <v>5</v>
      </c>
      <c r="B12" s="202" t="s">
        <v>409</v>
      </c>
      <c r="C12" s="179"/>
      <c r="D12" s="180" t="s">
        <v>459</v>
      </c>
      <c r="E12" s="167">
        <v>43160</v>
      </c>
      <c r="F12" s="167"/>
      <c r="G12" s="167"/>
      <c r="H12" s="167"/>
      <c r="I12" s="167"/>
      <c r="J12" s="180" t="s">
        <v>642</v>
      </c>
      <c r="K12" s="204" t="s">
        <v>1</v>
      </c>
      <c r="L12" s="205" t="s">
        <v>1</v>
      </c>
      <c r="M12" s="205" t="s">
        <v>1</v>
      </c>
      <c r="N12" s="205" t="s">
        <v>1</v>
      </c>
      <c r="O12" s="205" t="s">
        <v>1</v>
      </c>
    </row>
    <row r="13" spans="1:15" ht="97.5" customHeight="1" x14ac:dyDescent="0.2">
      <c r="A13" s="148"/>
      <c r="B13" s="157" t="s">
        <v>602</v>
      </c>
      <c r="C13" s="169">
        <v>2.5</v>
      </c>
      <c r="D13" s="168" t="s">
        <v>460</v>
      </c>
      <c r="E13" s="167">
        <v>43160</v>
      </c>
      <c r="F13" s="167">
        <v>43139</v>
      </c>
      <c r="G13" s="167"/>
      <c r="H13" s="167" t="s">
        <v>1</v>
      </c>
      <c r="I13" s="167" t="s">
        <v>1</v>
      </c>
      <c r="J13" s="168" t="s">
        <v>1</v>
      </c>
      <c r="K13" s="156" t="s">
        <v>1</v>
      </c>
      <c r="L13" s="126" t="s">
        <v>1</v>
      </c>
      <c r="M13" s="126" t="s">
        <v>1</v>
      </c>
      <c r="N13" s="126" t="s">
        <v>1</v>
      </c>
      <c r="O13" s="126" t="s">
        <v>1</v>
      </c>
    </row>
    <row r="14" spans="1:15" ht="39.75" customHeight="1" collapsed="1" x14ac:dyDescent="0.2">
      <c r="A14" s="201" t="s">
        <v>6</v>
      </c>
      <c r="B14" s="178" t="s">
        <v>337</v>
      </c>
      <c r="C14" s="183" t="s">
        <v>1</v>
      </c>
      <c r="D14" s="181" t="s">
        <v>2</v>
      </c>
      <c r="E14" s="200">
        <v>44196</v>
      </c>
      <c r="F14" s="200"/>
      <c r="G14" s="200"/>
      <c r="H14" s="200"/>
      <c r="I14" s="200"/>
      <c r="J14" s="181"/>
      <c r="K14" s="198" t="s">
        <v>535</v>
      </c>
      <c r="L14" s="199">
        <v>110359730.5</v>
      </c>
      <c r="M14" s="199">
        <v>216113324.10000002</v>
      </c>
      <c r="N14" s="199">
        <f>N20+N48</f>
        <v>7236724</v>
      </c>
      <c r="O14" s="199">
        <v>10492106.199999999</v>
      </c>
    </row>
    <row r="15" spans="1:15" ht="36" customHeight="1" x14ac:dyDescent="0.2">
      <c r="A15" s="201" t="s">
        <v>9</v>
      </c>
      <c r="B15" s="178" t="s">
        <v>73</v>
      </c>
      <c r="C15" s="183"/>
      <c r="D15" s="181" t="s">
        <v>2</v>
      </c>
      <c r="E15" s="200">
        <v>44196</v>
      </c>
      <c r="F15" s="200"/>
      <c r="G15" s="200"/>
      <c r="H15" s="200"/>
      <c r="I15" s="200"/>
      <c r="J15" s="181"/>
      <c r="K15" s="198" t="s">
        <v>556</v>
      </c>
      <c r="L15" s="199" t="s">
        <v>1</v>
      </c>
      <c r="M15" s="199" t="s">
        <v>1</v>
      </c>
      <c r="N15" s="199" t="s">
        <v>1</v>
      </c>
      <c r="O15" s="199" t="s">
        <v>1</v>
      </c>
    </row>
    <row r="16" spans="1:15" ht="120" customHeight="1" x14ac:dyDescent="0.2">
      <c r="A16" s="177" t="s">
        <v>13</v>
      </c>
      <c r="B16" s="202" t="s">
        <v>83</v>
      </c>
      <c r="C16" s="179"/>
      <c r="D16" s="180" t="s">
        <v>462</v>
      </c>
      <c r="E16" s="203">
        <v>43889</v>
      </c>
      <c r="F16" s="203"/>
      <c r="G16" s="203"/>
      <c r="H16" s="203"/>
      <c r="I16" s="203"/>
      <c r="J16" s="180" t="s">
        <v>648</v>
      </c>
      <c r="K16" s="204" t="s">
        <v>1</v>
      </c>
      <c r="L16" s="205" t="s">
        <v>1</v>
      </c>
      <c r="M16" s="205" t="s">
        <v>1</v>
      </c>
      <c r="N16" s="205" t="s">
        <v>1</v>
      </c>
      <c r="O16" s="205" t="s">
        <v>1</v>
      </c>
    </row>
    <row r="17" spans="1:15" ht="102" x14ac:dyDescent="0.2">
      <c r="A17" s="172"/>
      <c r="B17" s="157" t="s">
        <v>503</v>
      </c>
      <c r="C17" s="169"/>
      <c r="D17" s="168" t="s">
        <v>462</v>
      </c>
      <c r="E17" s="167">
        <v>43159</v>
      </c>
      <c r="F17" s="167">
        <v>43147</v>
      </c>
      <c r="G17" s="167"/>
      <c r="H17" s="167" t="s">
        <v>1</v>
      </c>
      <c r="I17" s="167" t="s">
        <v>1</v>
      </c>
      <c r="J17" s="168" t="s">
        <v>1</v>
      </c>
      <c r="K17" s="156" t="s">
        <v>1</v>
      </c>
      <c r="L17" s="126" t="s">
        <v>1</v>
      </c>
      <c r="M17" s="126" t="s">
        <v>1</v>
      </c>
      <c r="N17" s="126" t="s">
        <v>1</v>
      </c>
      <c r="O17" s="126" t="s">
        <v>1</v>
      </c>
    </row>
    <row r="18" spans="1:15" s="170" customFormat="1" ht="69.75" customHeight="1" x14ac:dyDescent="0.2">
      <c r="A18" s="177" t="s">
        <v>14</v>
      </c>
      <c r="B18" s="202" t="s">
        <v>463</v>
      </c>
      <c r="C18" s="179"/>
      <c r="D18" s="180" t="s">
        <v>458</v>
      </c>
      <c r="E18" s="208">
        <v>44136</v>
      </c>
      <c r="F18" s="208"/>
      <c r="G18" s="208"/>
      <c r="H18" s="208"/>
      <c r="I18" s="208"/>
      <c r="J18" s="180" t="s">
        <v>655</v>
      </c>
      <c r="K18" s="204" t="s">
        <v>1</v>
      </c>
      <c r="L18" s="205" t="s">
        <v>1</v>
      </c>
      <c r="M18" s="205" t="s">
        <v>1</v>
      </c>
      <c r="N18" s="205" t="s">
        <v>1</v>
      </c>
      <c r="O18" s="205" t="s">
        <v>1</v>
      </c>
    </row>
    <row r="19" spans="1:15" s="170" customFormat="1" ht="97.5" customHeight="1" x14ac:dyDescent="0.2">
      <c r="A19" s="177"/>
      <c r="B19" s="157" t="s">
        <v>599</v>
      </c>
      <c r="C19" s="169"/>
      <c r="D19" s="168" t="s">
        <v>458</v>
      </c>
      <c r="E19" s="158">
        <v>43115</v>
      </c>
      <c r="F19" s="158">
        <v>43110</v>
      </c>
      <c r="G19" s="158"/>
      <c r="H19" s="158" t="s">
        <v>1</v>
      </c>
      <c r="I19" s="158" t="s">
        <v>1</v>
      </c>
      <c r="J19" s="168" t="s">
        <v>1</v>
      </c>
      <c r="K19" s="156" t="s">
        <v>1</v>
      </c>
      <c r="L19" s="156" t="s">
        <v>1</v>
      </c>
      <c r="M19" s="156" t="s">
        <v>1</v>
      </c>
      <c r="N19" s="156" t="s">
        <v>1</v>
      </c>
      <c r="O19" s="156" t="s">
        <v>1</v>
      </c>
    </row>
    <row r="20" spans="1:15" s="170" customFormat="1" ht="97.5" customHeight="1" x14ac:dyDescent="0.2">
      <c r="A20" s="177" t="s">
        <v>10</v>
      </c>
      <c r="B20" s="229" t="s">
        <v>657</v>
      </c>
      <c r="C20" s="169"/>
      <c r="D20" s="194" t="s">
        <v>67</v>
      </c>
      <c r="E20" s="195">
        <v>44196</v>
      </c>
      <c r="F20" s="195" t="s">
        <v>658</v>
      </c>
      <c r="G20" s="195" t="s">
        <v>1</v>
      </c>
      <c r="H20" s="158"/>
      <c r="I20" s="158"/>
      <c r="J20" s="168"/>
      <c r="K20" s="196" t="s">
        <v>659</v>
      </c>
      <c r="L20" s="199">
        <v>36826265.799999997</v>
      </c>
      <c r="M20" s="196" t="s">
        <v>686</v>
      </c>
      <c r="N20" s="196" t="s">
        <v>687</v>
      </c>
      <c r="O20" s="230" t="s">
        <v>691</v>
      </c>
    </row>
    <row r="21" spans="1:15" s="170" customFormat="1" ht="97.5" customHeight="1" x14ac:dyDescent="0.2">
      <c r="A21" s="397" t="s">
        <v>688</v>
      </c>
      <c r="B21" s="360" t="s">
        <v>689</v>
      </c>
      <c r="C21" s="394"/>
      <c r="D21" s="360" t="s">
        <v>690</v>
      </c>
      <c r="E21" s="357">
        <v>44196</v>
      </c>
      <c r="F21" s="357" t="s">
        <v>658</v>
      </c>
      <c r="G21" s="357" t="s">
        <v>1</v>
      </c>
      <c r="H21" s="369"/>
      <c r="I21" s="369"/>
      <c r="J21" s="380"/>
      <c r="K21" s="196" t="s">
        <v>659</v>
      </c>
      <c r="L21" s="196" t="s">
        <v>660</v>
      </c>
      <c r="M21" s="196" t="s">
        <v>686</v>
      </c>
      <c r="N21" s="196" t="s">
        <v>687</v>
      </c>
      <c r="O21" s="375">
        <v>10492106.199999999</v>
      </c>
    </row>
    <row r="22" spans="1:15" s="170" customFormat="1" x14ac:dyDescent="0.2">
      <c r="A22" s="398"/>
      <c r="B22" s="374"/>
      <c r="C22" s="395"/>
      <c r="D22" s="374"/>
      <c r="E22" s="378"/>
      <c r="F22" s="378"/>
      <c r="G22" s="378"/>
      <c r="H22" s="379"/>
      <c r="I22" s="379"/>
      <c r="J22" s="381"/>
      <c r="K22" s="156" t="s">
        <v>661</v>
      </c>
      <c r="L22" s="156">
        <v>1115207.8999999999</v>
      </c>
      <c r="M22" s="197">
        <v>1002210.5</v>
      </c>
      <c r="N22" s="197">
        <v>142625.70000000001</v>
      </c>
      <c r="O22" s="376"/>
    </row>
    <row r="23" spans="1:15" s="170" customFormat="1" x14ac:dyDescent="0.2">
      <c r="A23" s="398"/>
      <c r="B23" s="374"/>
      <c r="C23" s="395"/>
      <c r="D23" s="374"/>
      <c r="E23" s="378"/>
      <c r="F23" s="378"/>
      <c r="G23" s="378"/>
      <c r="H23" s="379"/>
      <c r="I23" s="379"/>
      <c r="J23" s="381"/>
      <c r="K23" s="156" t="s">
        <v>662</v>
      </c>
      <c r="L23" s="156">
        <v>336815.7</v>
      </c>
      <c r="M23" s="197">
        <v>302690.5</v>
      </c>
      <c r="N23" s="197">
        <v>29978.5</v>
      </c>
      <c r="O23" s="376"/>
    </row>
    <row r="24" spans="1:15" s="170" customFormat="1" x14ac:dyDescent="0.2">
      <c r="A24" s="398"/>
      <c r="B24" s="374"/>
      <c r="C24" s="395"/>
      <c r="D24" s="374"/>
      <c r="E24" s="378"/>
      <c r="F24" s="378"/>
      <c r="G24" s="378"/>
      <c r="H24" s="379"/>
      <c r="I24" s="379"/>
      <c r="J24" s="381"/>
      <c r="K24" s="156" t="s">
        <v>663</v>
      </c>
      <c r="L24" s="156">
        <v>12939932.9</v>
      </c>
      <c r="M24" s="197">
        <v>13052930.300000001</v>
      </c>
      <c r="N24" s="197">
        <v>3224773.7</v>
      </c>
      <c r="O24" s="376"/>
    </row>
    <row r="25" spans="1:15" s="170" customFormat="1" x14ac:dyDescent="0.2">
      <c r="A25" s="398"/>
      <c r="B25" s="374"/>
      <c r="C25" s="395"/>
      <c r="D25" s="374"/>
      <c r="E25" s="378"/>
      <c r="F25" s="378"/>
      <c r="G25" s="378"/>
      <c r="H25" s="379"/>
      <c r="I25" s="379"/>
      <c r="J25" s="381"/>
      <c r="K25" s="156" t="s">
        <v>664</v>
      </c>
      <c r="L25" s="156">
        <v>3907859.7</v>
      </c>
      <c r="M25" s="197">
        <v>3941887.5</v>
      </c>
      <c r="N25" s="197">
        <v>949637.4</v>
      </c>
      <c r="O25" s="376"/>
    </row>
    <row r="26" spans="1:15" s="170" customFormat="1" x14ac:dyDescent="0.2">
      <c r="A26" s="398"/>
      <c r="B26" s="374"/>
      <c r="C26" s="395"/>
      <c r="D26" s="374"/>
      <c r="E26" s="378"/>
      <c r="F26" s="378"/>
      <c r="G26" s="378"/>
      <c r="H26" s="379"/>
      <c r="I26" s="379"/>
      <c r="J26" s="381"/>
      <c r="K26" s="156" t="s">
        <v>665</v>
      </c>
      <c r="L26" s="156">
        <v>126383.8</v>
      </c>
      <c r="M26" s="197">
        <v>126383.8</v>
      </c>
      <c r="N26" s="197">
        <v>13466.5</v>
      </c>
      <c r="O26" s="376"/>
    </row>
    <row r="27" spans="1:15" s="170" customFormat="1" x14ac:dyDescent="0.2">
      <c r="A27" s="398"/>
      <c r="B27" s="374"/>
      <c r="C27" s="395"/>
      <c r="D27" s="374"/>
      <c r="E27" s="378"/>
      <c r="F27" s="378"/>
      <c r="G27" s="378"/>
      <c r="H27" s="379"/>
      <c r="I27" s="379"/>
      <c r="J27" s="381"/>
      <c r="K27" s="156" t="s">
        <v>666</v>
      </c>
      <c r="L27" s="156">
        <v>9938301.4000000004</v>
      </c>
      <c r="M27" s="197">
        <v>10602967.699999999</v>
      </c>
      <c r="N27" s="197">
        <v>1141600.3</v>
      </c>
      <c r="O27" s="376"/>
    </row>
    <row r="28" spans="1:15" s="170" customFormat="1" x14ac:dyDescent="0.2">
      <c r="A28" s="398"/>
      <c r="B28" s="374"/>
      <c r="C28" s="395"/>
      <c r="D28" s="374"/>
      <c r="E28" s="378"/>
      <c r="F28" s="378"/>
      <c r="G28" s="378"/>
      <c r="H28" s="379"/>
      <c r="I28" s="379"/>
      <c r="J28" s="381"/>
      <c r="K28" s="156" t="s">
        <v>667</v>
      </c>
      <c r="L28" s="156">
        <v>771121.2</v>
      </c>
      <c r="M28" s="197">
        <v>956449</v>
      </c>
      <c r="N28" s="197">
        <v>72800.7</v>
      </c>
      <c r="O28" s="376"/>
    </row>
    <row r="29" spans="1:15" s="170" customFormat="1" x14ac:dyDescent="0.2">
      <c r="A29" s="398"/>
      <c r="B29" s="374"/>
      <c r="C29" s="395"/>
      <c r="D29" s="374"/>
      <c r="E29" s="378"/>
      <c r="F29" s="378"/>
      <c r="G29" s="378"/>
      <c r="H29" s="379"/>
      <c r="I29" s="379"/>
      <c r="J29" s="381"/>
      <c r="K29" s="156" t="s">
        <v>668</v>
      </c>
      <c r="L29" s="156">
        <v>2750732.2</v>
      </c>
      <c r="M29" s="197">
        <v>2821474.3</v>
      </c>
      <c r="N29" s="197">
        <v>399211.1</v>
      </c>
      <c r="O29" s="376"/>
    </row>
    <row r="30" spans="1:15" s="170" customFormat="1" x14ac:dyDescent="0.2">
      <c r="A30" s="398"/>
      <c r="B30" s="374"/>
      <c r="C30" s="395"/>
      <c r="D30" s="374"/>
      <c r="E30" s="378"/>
      <c r="F30" s="378"/>
      <c r="G30" s="378"/>
      <c r="H30" s="379"/>
      <c r="I30" s="379"/>
      <c r="J30" s="381"/>
      <c r="K30" s="156" t="s">
        <v>669</v>
      </c>
      <c r="L30" s="156">
        <v>141</v>
      </c>
      <c r="M30" s="197">
        <v>238.4</v>
      </c>
      <c r="N30" s="197">
        <v>125.7</v>
      </c>
      <c r="O30" s="376"/>
    </row>
    <row r="31" spans="1:15" s="170" customFormat="1" x14ac:dyDescent="0.2">
      <c r="A31" s="398"/>
      <c r="B31" s="374"/>
      <c r="C31" s="395"/>
      <c r="D31" s="374"/>
      <c r="E31" s="378"/>
      <c r="F31" s="378"/>
      <c r="G31" s="378"/>
      <c r="H31" s="379"/>
      <c r="I31" s="379"/>
      <c r="J31" s="381"/>
      <c r="K31" s="156" t="s">
        <v>670</v>
      </c>
      <c r="L31" s="156">
        <v>533760.19999999995</v>
      </c>
      <c r="M31" s="197">
        <v>533760.19999999995</v>
      </c>
      <c r="N31" s="197">
        <v>92656.5</v>
      </c>
      <c r="O31" s="376"/>
    </row>
    <row r="32" spans="1:15" s="170" customFormat="1" x14ac:dyDescent="0.2">
      <c r="A32" s="398"/>
      <c r="B32" s="374"/>
      <c r="C32" s="395"/>
      <c r="D32" s="374"/>
      <c r="E32" s="378"/>
      <c r="F32" s="378"/>
      <c r="G32" s="378"/>
      <c r="H32" s="379"/>
      <c r="I32" s="379"/>
      <c r="J32" s="381"/>
      <c r="K32" s="156" t="s">
        <v>671</v>
      </c>
      <c r="L32" s="156">
        <v>816.2</v>
      </c>
      <c r="M32" s="197">
        <v>816.2</v>
      </c>
      <c r="N32" s="197">
        <v>122.7</v>
      </c>
      <c r="O32" s="376"/>
    </row>
    <row r="33" spans="1:15" s="170" customFormat="1" x14ac:dyDescent="0.2">
      <c r="A33" s="398"/>
      <c r="B33" s="374"/>
      <c r="C33" s="395"/>
      <c r="D33" s="374"/>
      <c r="E33" s="378"/>
      <c r="F33" s="378"/>
      <c r="G33" s="378"/>
      <c r="H33" s="379"/>
      <c r="I33" s="379"/>
      <c r="J33" s="381"/>
      <c r="K33" s="156" t="s">
        <v>672</v>
      </c>
      <c r="L33" s="156">
        <v>7973.1</v>
      </c>
      <c r="M33" s="197">
        <v>7973.1</v>
      </c>
      <c r="N33" s="197">
        <v>365.9</v>
      </c>
      <c r="O33" s="376"/>
    </row>
    <row r="34" spans="1:15" s="170" customFormat="1" x14ac:dyDescent="0.2">
      <c r="A34" s="398"/>
      <c r="B34" s="374"/>
      <c r="C34" s="395"/>
      <c r="D34" s="374"/>
      <c r="E34" s="378"/>
      <c r="F34" s="378"/>
      <c r="G34" s="378"/>
      <c r="H34" s="379"/>
      <c r="I34" s="379"/>
      <c r="J34" s="381"/>
      <c r="K34" s="156" t="s">
        <v>672</v>
      </c>
      <c r="L34" s="156">
        <v>2836482</v>
      </c>
      <c r="M34" s="197">
        <v>2836482</v>
      </c>
      <c r="N34" s="197">
        <v>473728.8</v>
      </c>
      <c r="O34" s="376"/>
    </row>
    <row r="35" spans="1:15" s="170" customFormat="1" x14ac:dyDescent="0.2">
      <c r="A35" s="398"/>
      <c r="B35" s="374"/>
      <c r="C35" s="395"/>
      <c r="D35" s="374"/>
      <c r="E35" s="378"/>
      <c r="F35" s="378"/>
      <c r="G35" s="378"/>
      <c r="H35" s="379"/>
      <c r="I35" s="379"/>
      <c r="J35" s="381"/>
      <c r="K35" s="156" t="s">
        <v>673</v>
      </c>
      <c r="L35" s="156">
        <v>8443.1</v>
      </c>
      <c r="M35" s="197">
        <v>8443.1</v>
      </c>
      <c r="N35" s="197">
        <v>714.3</v>
      </c>
      <c r="O35" s="376"/>
    </row>
    <row r="36" spans="1:15" s="170" customFormat="1" x14ac:dyDescent="0.2">
      <c r="A36" s="398"/>
      <c r="B36" s="374"/>
      <c r="C36" s="395"/>
      <c r="D36" s="374"/>
      <c r="E36" s="378"/>
      <c r="F36" s="378"/>
      <c r="G36" s="378"/>
      <c r="H36" s="379"/>
      <c r="I36" s="379"/>
      <c r="J36" s="381"/>
      <c r="K36" s="156" t="s">
        <v>674</v>
      </c>
      <c r="L36" s="156">
        <v>752029.3</v>
      </c>
      <c r="M36" s="197">
        <v>752029.3</v>
      </c>
      <c r="N36" s="197">
        <v>114004.5</v>
      </c>
      <c r="O36" s="376"/>
    </row>
    <row r="37" spans="1:15" s="170" customFormat="1" x14ac:dyDescent="0.2">
      <c r="A37" s="398"/>
      <c r="B37" s="374"/>
      <c r="C37" s="395"/>
      <c r="D37" s="374"/>
      <c r="E37" s="378"/>
      <c r="F37" s="378"/>
      <c r="G37" s="378"/>
      <c r="H37" s="379"/>
      <c r="I37" s="379"/>
      <c r="J37" s="381"/>
      <c r="K37" s="156" t="s">
        <v>675</v>
      </c>
      <c r="L37" s="156">
        <v>77114.8</v>
      </c>
      <c r="M37" s="197">
        <v>95549.8</v>
      </c>
      <c r="N37" s="197">
        <v>20559.599999999999</v>
      </c>
      <c r="O37" s="376"/>
    </row>
    <row r="38" spans="1:15" s="170" customFormat="1" x14ac:dyDescent="0.2">
      <c r="A38" s="398"/>
      <c r="B38" s="374"/>
      <c r="C38" s="395"/>
      <c r="D38" s="374"/>
      <c r="E38" s="378"/>
      <c r="F38" s="378"/>
      <c r="G38" s="378"/>
      <c r="H38" s="379"/>
      <c r="I38" s="379"/>
      <c r="J38" s="381"/>
      <c r="K38" s="156" t="s">
        <v>676</v>
      </c>
      <c r="L38" s="156">
        <v>68076.399999999994</v>
      </c>
      <c r="M38" s="197">
        <v>203076.4</v>
      </c>
      <c r="N38" s="197">
        <v>0</v>
      </c>
      <c r="O38" s="376"/>
    </row>
    <row r="39" spans="1:15" s="170" customFormat="1" x14ac:dyDescent="0.2">
      <c r="A39" s="398"/>
      <c r="B39" s="374"/>
      <c r="C39" s="395"/>
      <c r="D39" s="374"/>
      <c r="E39" s="378"/>
      <c r="F39" s="378"/>
      <c r="G39" s="378"/>
      <c r="H39" s="379"/>
      <c r="I39" s="379"/>
      <c r="J39" s="381"/>
      <c r="K39" s="156" t="s">
        <v>677</v>
      </c>
      <c r="L39" s="156">
        <v>534706.5</v>
      </c>
      <c r="M39" s="197">
        <v>540730.5</v>
      </c>
      <c r="N39" s="197">
        <v>39305.699999999997</v>
      </c>
      <c r="O39" s="376"/>
    </row>
    <row r="40" spans="1:15" s="170" customFormat="1" x14ac:dyDescent="0.2">
      <c r="A40" s="398"/>
      <c r="B40" s="374"/>
      <c r="C40" s="395"/>
      <c r="D40" s="374"/>
      <c r="E40" s="378"/>
      <c r="F40" s="378"/>
      <c r="G40" s="378"/>
      <c r="H40" s="379"/>
      <c r="I40" s="379"/>
      <c r="J40" s="381"/>
      <c r="K40" s="156" t="s">
        <v>678</v>
      </c>
      <c r="L40" s="156">
        <v>6843.5</v>
      </c>
      <c r="M40" s="197">
        <v>6843.5</v>
      </c>
      <c r="N40" s="197">
        <v>1892.9</v>
      </c>
      <c r="O40" s="376"/>
    </row>
    <row r="41" spans="1:15" s="170" customFormat="1" x14ac:dyDescent="0.2">
      <c r="A41" s="398"/>
      <c r="B41" s="374"/>
      <c r="C41" s="395"/>
      <c r="D41" s="374"/>
      <c r="E41" s="378"/>
      <c r="F41" s="378"/>
      <c r="G41" s="378"/>
      <c r="H41" s="379"/>
      <c r="I41" s="379"/>
      <c r="J41" s="381"/>
      <c r="K41" s="156" t="s">
        <v>679</v>
      </c>
      <c r="L41" s="156">
        <v>6107.1</v>
      </c>
      <c r="M41" s="197">
        <v>6107.1</v>
      </c>
      <c r="N41" s="197">
        <v>0</v>
      </c>
      <c r="O41" s="376"/>
    </row>
    <row r="42" spans="1:15" s="170" customFormat="1" x14ac:dyDescent="0.2">
      <c r="A42" s="398"/>
      <c r="B42" s="374"/>
      <c r="C42" s="395"/>
      <c r="D42" s="374"/>
      <c r="E42" s="378"/>
      <c r="F42" s="378"/>
      <c r="G42" s="378"/>
      <c r="H42" s="379"/>
      <c r="I42" s="379"/>
      <c r="J42" s="381"/>
      <c r="K42" s="156" t="s">
        <v>680</v>
      </c>
      <c r="L42" s="156">
        <v>35.700000000000003</v>
      </c>
      <c r="M42" s="197">
        <v>35.700000000000003</v>
      </c>
      <c r="N42" s="197">
        <v>3.6</v>
      </c>
      <c r="O42" s="376"/>
    </row>
    <row r="43" spans="1:15" s="170" customFormat="1" x14ac:dyDescent="0.2">
      <c r="A43" s="398"/>
      <c r="B43" s="374"/>
      <c r="C43" s="395"/>
      <c r="D43" s="374"/>
      <c r="E43" s="378"/>
      <c r="F43" s="378"/>
      <c r="G43" s="378"/>
      <c r="H43" s="379"/>
      <c r="I43" s="379"/>
      <c r="J43" s="381"/>
      <c r="K43" s="156" t="s">
        <v>681</v>
      </c>
      <c r="L43" s="156">
        <v>25.4</v>
      </c>
      <c r="M43" s="197">
        <v>25.4</v>
      </c>
      <c r="N43" s="197">
        <v>390.5</v>
      </c>
      <c r="O43" s="376"/>
    </row>
    <row r="44" spans="1:15" s="170" customFormat="1" x14ac:dyDescent="0.2">
      <c r="A44" s="398"/>
      <c r="B44" s="374"/>
      <c r="C44" s="395"/>
      <c r="D44" s="374"/>
      <c r="E44" s="378"/>
      <c r="F44" s="378"/>
      <c r="G44" s="378"/>
      <c r="H44" s="379"/>
      <c r="I44" s="379"/>
      <c r="J44" s="381"/>
      <c r="K44" s="156" t="s">
        <v>682</v>
      </c>
      <c r="L44" s="156">
        <v>1983.2</v>
      </c>
      <c r="M44" s="197">
        <v>1983.2</v>
      </c>
      <c r="N44" s="197">
        <v>735.4</v>
      </c>
      <c r="O44" s="376"/>
    </row>
    <row r="45" spans="1:15" s="170" customFormat="1" x14ac:dyDescent="0.2">
      <c r="A45" s="398"/>
      <c r="B45" s="374"/>
      <c r="C45" s="395"/>
      <c r="D45" s="374"/>
      <c r="E45" s="378"/>
      <c r="F45" s="378"/>
      <c r="G45" s="378"/>
      <c r="H45" s="379"/>
      <c r="I45" s="379"/>
      <c r="J45" s="381"/>
      <c r="K45" s="156" t="s">
        <v>683</v>
      </c>
      <c r="L45" s="156">
        <v>6378.3</v>
      </c>
      <c r="M45" s="197">
        <v>6378.3</v>
      </c>
      <c r="N45" s="197">
        <v>390.5</v>
      </c>
      <c r="O45" s="376"/>
    </row>
    <row r="46" spans="1:15" s="170" customFormat="1" x14ac:dyDescent="0.2">
      <c r="A46" s="398"/>
      <c r="B46" s="374"/>
      <c r="C46" s="395"/>
      <c r="D46" s="374"/>
      <c r="E46" s="378"/>
      <c r="F46" s="378"/>
      <c r="G46" s="378"/>
      <c r="H46" s="379"/>
      <c r="I46" s="379"/>
      <c r="J46" s="381"/>
      <c r="K46" s="156" t="s">
        <v>684</v>
      </c>
      <c r="L46" s="156">
        <v>98639.2</v>
      </c>
      <c r="M46" s="197">
        <v>98639.2</v>
      </c>
      <c r="N46" s="197">
        <v>735.4</v>
      </c>
      <c r="O46" s="376"/>
    </row>
    <row r="47" spans="1:15" s="170" customFormat="1" x14ac:dyDescent="0.2">
      <c r="A47" s="399"/>
      <c r="B47" s="361"/>
      <c r="C47" s="396"/>
      <c r="D47" s="361"/>
      <c r="E47" s="358"/>
      <c r="F47" s="358"/>
      <c r="G47" s="358"/>
      <c r="H47" s="370"/>
      <c r="I47" s="370"/>
      <c r="J47" s="382"/>
      <c r="K47" s="156" t="s">
        <v>685</v>
      </c>
      <c r="L47" s="156">
        <v>356</v>
      </c>
      <c r="M47" s="242">
        <v>356</v>
      </c>
      <c r="N47" s="242">
        <v>7986.6</v>
      </c>
      <c r="O47" s="377"/>
    </row>
    <row r="48" spans="1:15" s="170" customFormat="1" ht="51" customHeight="1" x14ac:dyDescent="0.2">
      <c r="A48" s="177" t="s">
        <v>11</v>
      </c>
      <c r="B48" s="232" t="s">
        <v>692</v>
      </c>
      <c r="C48" s="169"/>
      <c r="D48" s="194" t="s">
        <v>2</v>
      </c>
      <c r="E48" s="195">
        <v>44196</v>
      </c>
      <c r="F48" s="195" t="s">
        <v>693</v>
      </c>
      <c r="G48" s="195" t="s">
        <v>36</v>
      </c>
      <c r="H48" s="158"/>
      <c r="I48" s="158"/>
      <c r="J48" s="168"/>
      <c r="K48" s="196" t="s">
        <v>694</v>
      </c>
      <c r="L48" s="199">
        <v>73533464.700000003</v>
      </c>
      <c r="M48" s="245">
        <f>M49+M50+M51+M52+M53</f>
        <v>178206863.10000002</v>
      </c>
      <c r="N48" s="245">
        <f>N52</f>
        <v>508911.5</v>
      </c>
      <c r="O48" s="231">
        <v>0</v>
      </c>
    </row>
    <row r="49" spans="1:15" s="170" customFormat="1" ht="51" customHeight="1" x14ac:dyDescent="0.2">
      <c r="A49" s="233" t="s">
        <v>695</v>
      </c>
      <c r="B49" s="234" t="s">
        <v>696</v>
      </c>
      <c r="C49" s="3"/>
      <c r="D49" s="2" t="s">
        <v>697</v>
      </c>
      <c r="E49" s="158">
        <v>44196</v>
      </c>
      <c r="F49" s="235" t="s">
        <v>658</v>
      </c>
      <c r="G49" s="236" t="s">
        <v>1</v>
      </c>
      <c r="H49" s="158"/>
      <c r="I49" s="158"/>
      <c r="J49" s="127" t="s">
        <v>698</v>
      </c>
      <c r="K49" s="237" t="s">
        <v>699</v>
      </c>
      <c r="L49" s="238">
        <v>10000000</v>
      </c>
      <c r="M49" s="244">
        <v>6251765.5</v>
      </c>
      <c r="N49" s="243" t="s">
        <v>700</v>
      </c>
      <c r="O49" s="240">
        <v>0</v>
      </c>
    </row>
    <row r="50" spans="1:15" s="170" customFormat="1" ht="51" customHeight="1" x14ac:dyDescent="0.2">
      <c r="A50" s="233" t="s">
        <v>701</v>
      </c>
      <c r="B50" s="239" t="s">
        <v>702</v>
      </c>
      <c r="C50" s="169"/>
      <c r="D50" s="2" t="s">
        <v>462</v>
      </c>
      <c r="E50" s="158">
        <v>44196</v>
      </c>
      <c r="F50" s="235" t="s">
        <v>658</v>
      </c>
      <c r="G50" s="236" t="s">
        <v>1</v>
      </c>
      <c r="H50" s="158"/>
      <c r="I50" s="158"/>
      <c r="J50" s="220" t="s">
        <v>703</v>
      </c>
      <c r="K50" s="156" t="s">
        <v>704</v>
      </c>
      <c r="L50" s="238">
        <v>52603615.5</v>
      </c>
      <c r="M50" s="244">
        <v>161417927.5</v>
      </c>
      <c r="N50" s="244">
        <v>0</v>
      </c>
      <c r="O50" s="241">
        <v>0</v>
      </c>
    </row>
    <row r="51" spans="1:15" s="170" customFormat="1" ht="51" customHeight="1" x14ac:dyDescent="0.2">
      <c r="A51" s="400" t="s">
        <v>705</v>
      </c>
      <c r="B51" s="403" t="s">
        <v>706</v>
      </c>
      <c r="C51" s="406"/>
      <c r="D51" s="391" t="s">
        <v>462</v>
      </c>
      <c r="E51" s="357">
        <v>44196</v>
      </c>
      <c r="F51" s="357" t="s">
        <v>693</v>
      </c>
      <c r="G51" s="357" t="s">
        <v>1</v>
      </c>
      <c r="H51" s="158"/>
      <c r="I51" s="158"/>
      <c r="J51" s="220"/>
      <c r="K51" s="156" t="s">
        <v>707</v>
      </c>
      <c r="L51" s="238">
        <v>271990</v>
      </c>
      <c r="M51" s="238">
        <v>271990</v>
      </c>
      <c r="N51" s="243" t="s">
        <v>700</v>
      </c>
      <c r="O51" s="241">
        <v>0</v>
      </c>
    </row>
    <row r="52" spans="1:15" s="170" customFormat="1" ht="51" customHeight="1" x14ac:dyDescent="0.2">
      <c r="A52" s="401"/>
      <c r="B52" s="404"/>
      <c r="C52" s="407"/>
      <c r="D52" s="392"/>
      <c r="E52" s="378"/>
      <c r="F52" s="378"/>
      <c r="G52" s="378"/>
      <c r="H52" s="158"/>
      <c r="I52" s="158"/>
      <c r="J52" s="220"/>
      <c r="K52" s="156" t="s">
        <v>708</v>
      </c>
      <c r="L52" s="238">
        <v>7057859.2000000002</v>
      </c>
      <c r="M52" s="244">
        <v>6986397.2999999998</v>
      </c>
      <c r="N52" s="244">
        <v>508911.5</v>
      </c>
      <c r="O52" s="241">
        <v>0</v>
      </c>
    </row>
    <row r="53" spans="1:15" s="170" customFormat="1" ht="51" customHeight="1" x14ac:dyDescent="0.2">
      <c r="A53" s="402"/>
      <c r="B53" s="405"/>
      <c r="C53" s="408"/>
      <c r="D53" s="393"/>
      <c r="E53" s="358"/>
      <c r="F53" s="358"/>
      <c r="G53" s="358"/>
      <c r="H53" s="158"/>
      <c r="I53" s="158"/>
      <c r="J53" s="220"/>
      <c r="K53" s="156" t="s">
        <v>709</v>
      </c>
      <c r="L53" s="238">
        <v>3600000</v>
      </c>
      <c r="M53" s="244">
        <v>3278782.8</v>
      </c>
      <c r="N53" s="244">
        <v>0</v>
      </c>
      <c r="O53" s="241">
        <v>0</v>
      </c>
    </row>
    <row r="54" spans="1:15" s="170" customFormat="1" ht="38.25" x14ac:dyDescent="0.2">
      <c r="A54" s="201" t="s">
        <v>12</v>
      </c>
      <c r="B54" s="178" t="s">
        <v>74</v>
      </c>
      <c r="C54" s="183"/>
      <c r="D54" s="181" t="s">
        <v>2</v>
      </c>
      <c r="E54" s="209">
        <v>44196</v>
      </c>
      <c r="F54" s="209"/>
      <c r="G54" s="209"/>
      <c r="H54" s="209"/>
      <c r="I54" s="209"/>
      <c r="J54" s="181"/>
      <c r="K54" s="198" t="s">
        <v>557</v>
      </c>
      <c r="L54" s="199" t="s">
        <v>1</v>
      </c>
      <c r="M54" s="199" t="s">
        <v>1</v>
      </c>
      <c r="N54" s="199" t="s">
        <v>1</v>
      </c>
      <c r="O54" s="199" t="s">
        <v>1</v>
      </c>
    </row>
    <row r="55" spans="1:15" s="170" customFormat="1" ht="77.25" customHeight="1" x14ac:dyDescent="0.2">
      <c r="A55" s="177" t="s">
        <v>15</v>
      </c>
      <c r="B55" s="202" t="s">
        <v>410</v>
      </c>
      <c r="C55" s="179"/>
      <c r="D55" s="180" t="s">
        <v>464</v>
      </c>
      <c r="E55" s="208">
        <v>44196</v>
      </c>
      <c r="F55" s="208"/>
      <c r="G55" s="208"/>
      <c r="H55" s="208"/>
      <c r="I55" s="208"/>
      <c r="J55" s="180" t="s">
        <v>638</v>
      </c>
      <c r="K55" s="204" t="s">
        <v>1</v>
      </c>
      <c r="L55" s="205">
        <v>0</v>
      </c>
      <c r="M55" s="205" t="s">
        <v>1</v>
      </c>
      <c r="N55" s="205" t="s">
        <v>1</v>
      </c>
      <c r="O55" s="205" t="s">
        <v>1</v>
      </c>
    </row>
    <row r="56" spans="1:15" s="170" customFormat="1" ht="91.5" customHeight="1" x14ac:dyDescent="0.2">
      <c r="A56" s="172"/>
      <c r="B56" s="157" t="s">
        <v>465</v>
      </c>
      <c r="C56" s="169"/>
      <c r="D56" s="168" t="s">
        <v>464</v>
      </c>
      <c r="E56" s="158">
        <v>43174</v>
      </c>
      <c r="F56" s="158">
        <v>43174</v>
      </c>
      <c r="G56" s="158"/>
      <c r="H56" s="158" t="s">
        <v>1</v>
      </c>
      <c r="I56" s="158" t="s">
        <v>1</v>
      </c>
      <c r="J56" s="168" t="s">
        <v>1</v>
      </c>
      <c r="K56" s="156" t="s">
        <v>1</v>
      </c>
      <c r="L56" s="126" t="s">
        <v>1</v>
      </c>
      <c r="M56" s="126" t="s">
        <v>1</v>
      </c>
      <c r="N56" s="126" t="s">
        <v>1</v>
      </c>
      <c r="O56" s="126" t="s">
        <v>1</v>
      </c>
    </row>
    <row r="57" spans="1:15" s="170" customFormat="1" ht="67.5" customHeight="1" x14ac:dyDescent="0.2">
      <c r="A57" s="177" t="s">
        <v>34</v>
      </c>
      <c r="B57" s="191" t="s">
        <v>413</v>
      </c>
      <c r="C57" s="179"/>
      <c r="D57" s="180" t="s">
        <v>464</v>
      </c>
      <c r="E57" s="208">
        <v>44196</v>
      </c>
      <c r="F57" s="208"/>
      <c r="G57" s="208"/>
      <c r="H57" s="208" t="s">
        <v>1</v>
      </c>
      <c r="I57" s="208" t="s">
        <v>1</v>
      </c>
      <c r="J57" s="180" t="s">
        <v>639</v>
      </c>
      <c r="K57" s="204" t="s">
        <v>1</v>
      </c>
      <c r="L57" s="205" t="s">
        <v>1</v>
      </c>
      <c r="M57" s="205" t="s">
        <v>1</v>
      </c>
      <c r="N57" s="205" t="s">
        <v>1</v>
      </c>
      <c r="O57" s="205" t="s">
        <v>1</v>
      </c>
    </row>
    <row r="58" spans="1:15" s="170" customFormat="1" ht="59.25" customHeight="1" x14ac:dyDescent="0.2">
      <c r="A58" s="172"/>
      <c r="B58" s="157" t="s">
        <v>466</v>
      </c>
      <c r="C58" s="169"/>
      <c r="D58" s="168" t="s">
        <v>464</v>
      </c>
      <c r="E58" s="158">
        <v>43174</v>
      </c>
      <c r="F58" s="158">
        <v>43174</v>
      </c>
      <c r="G58" s="158"/>
      <c r="H58" s="158" t="s">
        <v>1</v>
      </c>
      <c r="I58" s="158" t="s">
        <v>1</v>
      </c>
      <c r="J58" s="168" t="s">
        <v>1</v>
      </c>
      <c r="K58" s="156" t="s">
        <v>1</v>
      </c>
      <c r="L58" s="126" t="s">
        <v>1</v>
      </c>
      <c r="M58" s="126" t="s">
        <v>1</v>
      </c>
      <c r="N58" s="126" t="s">
        <v>1</v>
      </c>
      <c r="O58" s="126" t="s">
        <v>1</v>
      </c>
    </row>
    <row r="59" spans="1:15" s="170" customFormat="1" ht="63" customHeight="1" x14ac:dyDescent="0.2">
      <c r="A59" s="201" t="s">
        <v>361</v>
      </c>
      <c r="B59" s="178" t="s">
        <v>539</v>
      </c>
      <c r="C59" s="183"/>
      <c r="D59" s="181" t="s">
        <v>2</v>
      </c>
      <c r="E59" s="209">
        <v>44196</v>
      </c>
      <c r="F59" s="209"/>
      <c r="G59" s="209"/>
      <c r="H59" s="209"/>
      <c r="I59" s="209"/>
      <c r="J59" s="181"/>
      <c r="K59" s="198" t="s">
        <v>558</v>
      </c>
      <c r="L59" s="199" t="s">
        <v>1</v>
      </c>
      <c r="M59" s="199" t="s">
        <v>1</v>
      </c>
      <c r="N59" s="199" t="s">
        <v>1</v>
      </c>
      <c r="O59" s="199" t="s">
        <v>1</v>
      </c>
    </row>
    <row r="60" spans="1:15" ht="92.25" customHeight="1" x14ac:dyDescent="0.2">
      <c r="A60" s="177" t="s">
        <v>467</v>
      </c>
      <c r="B60" s="202" t="s">
        <v>468</v>
      </c>
      <c r="C60" s="179"/>
      <c r="D60" s="180" t="s">
        <v>469</v>
      </c>
      <c r="E60" s="208">
        <v>44196</v>
      </c>
      <c r="F60" s="208"/>
      <c r="G60" s="208"/>
      <c r="H60" s="208"/>
      <c r="I60" s="208"/>
      <c r="J60" s="210" t="s">
        <v>651</v>
      </c>
      <c r="K60" s="204" t="s">
        <v>1</v>
      </c>
      <c r="L60" s="205" t="s">
        <v>1</v>
      </c>
      <c r="M60" s="205" t="s">
        <v>1</v>
      </c>
      <c r="N60" s="205" t="s">
        <v>1</v>
      </c>
      <c r="O60" s="205" t="s">
        <v>1</v>
      </c>
    </row>
    <row r="61" spans="1:15" s="170" customFormat="1" ht="65.25" customHeight="1" x14ac:dyDescent="0.2">
      <c r="A61" s="172"/>
      <c r="B61" s="159" t="s">
        <v>554</v>
      </c>
      <c r="C61" s="163"/>
      <c r="D61" s="168" t="s">
        <v>469</v>
      </c>
      <c r="E61" s="158">
        <v>43174</v>
      </c>
      <c r="F61" s="158">
        <v>42809</v>
      </c>
      <c r="G61" s="158"/>
      <c r="H61" s="158" t="s">
        <v>1</v>
      </c>
      <c r="I61" s="158" t="s">
        <v>1</v>
      </c>
      <c r="J61" s="165" t="s">
        <v>1</v>
      </c>
      <c r="K61" s="162" t="s">
        <v>1</v>
      </c>
      <c r="L61" s="164" t="s">
        <v>1</v>
      </c>
      <c r="M61" s="164" t="s">
        <v>1</v>
      </c>
      <c r="N61" s="164" t="s">
        <v>1</v>
      </c>
      <c r="O61" s="164" t="s">
        <v>1</v>
      </c>
    </row>
    <row r="62" spans="1:15" s="147" customFormat="1" ht="51" customHeight="1" collapsed="1" x14ac:dyDescent="0.2">
      <c r="A62" s="201" t="s">
        <v>16</v>
      </c>
      <c r="B62" s="178" t="s">
        <v>331</v>
      </c>
      <c r="C62" s="183" t="s">
        <v>1</v>
      </c>
      <c r="D62" s="181" t="s">
        <v>2</v>
      </c>
      <c r="E62" s="209">
        <v>44196</v>
      </c>
      <c r="F62" s="209"/>
      <c r="G62" s="209"/>
      <c r="H62" s="209"/>
      <c r="I62" s="209"/>
      <c r="J62" s="181"/>
      <c r="K62" s="198" t="s">
        <v>1</v>
      </c>
      <c r="L62" s="199">
        <v>128261445.49999999</v>
      </c>
      <c r="M62" s="199">
        <v>130085278.8</v>
      </c>
      <c r="N62" s="199">
        <v>20887457.800000001</v>
      </c>
      <c r="O62" s="199">
        <v>22680847.800000001</v>
      </c>
    </row>
    <row r="63" spans="1:15" s="170" customFormat="1" ht="46.5" customHeight="1" x14ac:dyDescent="0.2">
      <c r="A63" s="201" t="s">
        <v>22</v>
      </c>
      <c r="B63" s="178" t="s">
        <v>334</v>
      </c>
      <c r="C63" s="183"/>
      <c r="D63" s="181" t="s">
        <v>2</v>
      </c>
      <c r="E63" s="209">
        <v>44196</v>
      </c>
      <c r="F63" s="209"/>
      <c r="G63" s="209"/>
      <c r="H63" s="209"/>
      <c r="I63" s="209"/>
      <c r="J63" s="181"/>
      <c r="K63" s="198" t="s">
        <v>559</v>
      </c>
      <c r="L63" s="199" t="s">
        <v>1</v>
      </c>
      <c r="M63" s="199" t="s">
        <v>1</v>
      </c>
      <c r="N63" s="199" t="s">
        <v>1</v>
      </c>
      <c r="O63" s="199" t="s">
        <v>1</v>
      </c>
    </row>
    <row r="64" spans="1:15" s="151" customFormat="1" ht="69.75" customHeight="1" x14ac:dyDescent="0.2">
      <c r="A64" s="211" t="s">
        <v>550</v>
      </c>
      <c r="B64" s="212" t="s">
        <v>552</v>
      </c>
      <c r="C64" s="213"/>
      <c r="D64" s="214" t="s">
        <v>470</v>
      </c>
      <c r="E64" s="208">
        <v>43160</v>
      </c>
      <c r="F64" s="208"/>
      <c r="G64" s="208"/>
      <c r="H64" s="208"/>
      <c r="I64" s="208"/>
      <c r="J64" s="215" t="s">
        <v>640</v>
      </c>
      <c r="K64" s="204" t="s">
        <v>1</v>
      </c>
      <c r="L64" s="205" t="s">
        <v>1</v>
      </c>
      <c r="M64" s="205" t="s">
        <v>1</v>
      </c>
      <c r="N64" s="205" t="s">
        <v>1</v>
      </c>
      <c r="O64" s="205" t="s">
        <v>1</v>
      </c>
    </row>
    <row r="65" spans="1:15" s="151" customFormat="1" ht="88.5" customHeight="1" x14ac:dyDescent="0.2">
      <c r="A65" s="153" t="s">
        <v>551</v>
      </c>
      <c r="B65" s="159" t="s">
        <v>553</v>
      </c>
      <c r="C65" s="159"/>
      <c r="D65" s="2" t="s">
        <v>470</v>
      </c>
      <c r="E65" s="166">
        <v>43160</v>
      </c>
      <c r="F65" s="166">
        <v>43132</v>
      </c>
      <c r="G65" s="166"/>
      <c r="H65" s="166" t="s">
        <v>1</v>
      </c>
      <c r="I65" s="166" t="s">
        <v>1</v>
      </c>
      <c r="J65" s="161" t="s">
        <v>1</v>
      </c>
      <c r="K65" s="3" t="s">
        <v>1</v>
      </c>
      <c r="L65" s="3" t="s">
        <v>1</v>
      </c>
      <c r="M65" s="3" t="s">
        <v>1</v>
      </c>
      <c r="N65" s="3" t="s">
        <v>1</v>
      </c>
      <c r="O65" s="3" t="s">
        <v>1</v>
      </c>
    </row>
    <row r="66" spans="1:15" s="170" customFormat="1" ht="33.75" customHeight="1" x14ac:dyDescent="0.2">
      <c r="A66" s="201" t="s">
        <v>23</v>
      </c>
      <c r="B66" s="178" t="s">
        <v>75</v>
      </c>
      <c r="C66" s="183"/>
      <c r="D66" s="181" t="s">
        <v>24</v>
      </c>
      <c r="E66" s="209">
        <v>44196</v>
      </c>
      <c r="F66" s="209"/>
      <c r="G66" s="209"/>
      <c r="H66" s="209"/>
      <c r="I66" s="209"/>
      <c r="J66" s="181"/>
      <c r="K66" s="198" t="s">
        <v>560</v>
      </c>
      <c r="L66" s="199">
        <v>128261445.49999999</v>
      </c>
      <c r="M66" s="199">
        <v>130085278.8</v>
      </c>
      <c r="N66" s="199">
        <v>20887457.800000001</v>
      </c>
      <c r="O66" s="199">
        <v>22680847.800000001</v>
      </c>
    </row>
    <row r="67" spans="1:15" ht="278.25" customHeight="1" x14ac:dyDescent="0.2">
      <c r="A67" s="177" t="s">
        <v>32</v>
      </c>
      <c r="B67" s="202" t="s">
        <v>412</v>
      </c>
      <c r="C67" s="179"/>
      <c r="D67" s="180" t="s">
        <v>471</v>
      </c>
      <c r="E67" s="208">
        <v>44196</v>
      </c>
      <c r="F67" s="208"/>
      <c r="G67" s="208"/>
      <c r="H67" s="208"/>
      <c r="I67" s="208"/>
      <c r="J67" s="180" t="s">
        <v>636</v>
      </c>
      <c r="K67" s="204" t="s">
        <v>1</v>
      </c>
      <c r="L67" s="205">
        <v>0</v>
      </c>
      <c r="M67" s="205">
        <v>0</v>
      </c>
      <c r="N67" s="205">
        <v>0</v>
      </c>
      <c r="O67" s="205">
        <v>0</v>
      </c>
    </row>
    <row r="68" spans="1:15" ht="66.75" customHeight="1" x14ac:dyDescent="0.2">
      <c r="A68" s="172"/>
      <c r="B68" s="157" t="s">
        <v>411</v>
      </c>
      <c r="C68" s="169"/>
      <c r="D68" s="168" t="s">
        <v>472</v>
      </c>
      <c r="E68" s="158">
        <v>43190</v>
      </c>
      <c r="F68" s="158">
        <v>43190</v>
      </c>
      <c r="G68" s="158"/>
      <c r="H68" s="158" t="s">
        <v>1</v>
      </c>
      <c r="I68" s="158" t="s">
        <v>1</v>
      </c>
      <c r="J68" s="168" t="s">
        <v>1</v>
      </c>
      <c r="K68" s="156" t="s">
        <v>1</v>
      </c>
      <c r="L68" s="126" t="s">
        <v>1</v>
      </c>
      <c r="M68" s="126" t="s">
        <v>1</v>
      </c>
      <c r="N68" s="126" t="s">
        <v>1</v>
      </c>
      <c r="O68" s="126" t="s">
        <v>1</v>
      </c>
    </row>
    <row r="69" spans="1:15" ht="186.75" customHeight="1" x14ac:dyDescent="0.2">
      <c r="A69" s="177" t="s">
        <v>44</v>
      </c>
      <c r="B69" s="202" t="s">
        <v>473</v>
      </c>
      <c r="C69" s="179"/>
      <c r="D69" s="180" t="s">
        <v>474</v>
      </c>
      <c r="E69" s="208">
        <v>44196</v>
      </c>
      <c r="F69" s="208"/>
      <c r="G69" s="208"/>
      <c r="H69" s="208"/>
      <c r="I69" s="208"/>
      <c r="J69" s="180" t="s">
        <v>637</v>
      </c>
      <c r="K69" s="204" t="s">
        <v>1</v>
      </c>
      <c r="L69" s="205">
        <v>0</v>
      </c>
      <c r="M69" s="205" t="s">
        <v>1</v>
      </c>
      <c r="N69" s="205" t="s">
        <v>1</v>
      </c>
      <c r="O69" s="205" t="s">
        <v>1</v>
      </c>
    </row>
    <row r="70" spans="1:15" ht="63.75" x14ac:dyDescent="0.2">
      <c r="A70" s="127"/>
      <c r="B70" s="157" t="s">
        <v>569</v>
      </c>
      <c r="C70" s="169"/>
      <c r="D70" s="168" t="s">
        <v>474</v>
      </c>
      <c r="E70" s="158">
        <v>43131</v>
      </c>
      <c r="F70" s="158">
        <v>43131</v>
      </c>
      <c r="G70" s="158"/>
      <c r="H70" s="158" t="s">
        <v>1</v>
      </c>
      <c r="I70" s="158" t="s">
        <v>1</v>
      </c>
      <c r="J70" s="168" t="s">
        <v>1</v>
      </c>
      <c r="K70" s="156" t="s">
        <v>1</v>
      </c>
      <c r="L70" s="126" t="s">
        <v>1</v>
      </c>
      <c r="M70" s="126" t="s">
        <v>1</v>
      </c>
      <c r="N70" s="126" t="s">
        <v>1</v>
      </c>
      <c r="O70" s="126" t="s">
        <v>1</v>
      </c>
    </row>
    <row r="71" spans="1:15" ht="25.5" customHeight="1" x14ac:dyDescent="0.2">
      <c r="A71" s="409" t="s">
        <v>711</v>
      </c>
      <c r="B71" s="360" t="s">
        <v>710</v>
      </c>
      <c r="C71" s="406"/>
      <c r="D71" s="360" t="s">
        <v>712</v>
      </c>
      <c r="E71" s="357">
        <v>44196</v>
      </c>
      <c r="F71" s="357" t="s">
        <v>693</v>
      </c>
      <c r="G71" s="357" t="s">
        <v>1</v>
      </c>
      <c r="H71" s="357"/>
      <c r="I71" s="357"/>
      <c r="J71" s="360"/>
      <c r="K71" s="415" t="s">
        <v>713</v>
      </c>
      <c r="L71" s="328">
        <v>1035914</v>
      </c>
      <c r="M71" s="328">
        <v>1035914</v>
      </c>
      <c r="N71" s="328">
        <v>152462.39999999999</v>
      </c>
      <c r="O71" s="328">
        <v>22680847.800000001</v>
      </c>
    </row>
    <row r="72" spans="1:15" x14ac:dyDescent="0.2">
      <c r="A72" s="410"/>
      <c r="B72" s="374"/>
      <c r="C72" s="407"/>
      <c r="D72" s="374"/>
      <c r="E72" s="378"/>
      <c r="F72" s="378"/>
      <c r="G72" s="378"/>
      <c r="H72" s="378"/>
      <c r="I72" s="378"/>
      <c r="J72" s="374"/>
      <c r="K72" s="416"/>
      <c r="L72" s="329"/>
      <c r="M72" s="329"/>
      <c r="N72" s="329"/>
      <c r="O72" s="412"/>
    </row>
    <row r="73" spans="1:15" x14ac:dyDescent="0.2">
      <c r="A73" s="410"/>
      <c r="B73" s="374"/>
      <c r="C73" s="407"/>
      <c r="D73" s="374"/>
      <c r="E73" s="378"/>
      <c r="F73" s="378"/>
      <c r="G73" s="378"/>
      <c r="H73" s="378"/>
      <c r="I73" s="378"/>
      <c r="J73" s="374"/>
      <c r="K73" s="156" t="s">
        <v>714</v>
      </c>
      <c r="L73" s="126">
        <v>310882.90000000002</v>
      </c>
      <c r="M73" s="126">
        <v>310882.90000000002</v>
      </c>
      <c r="N73" s="126">
        <v>28089</v>
      </c>
      <c r="O73" s="412"/>
    </row>
    <row r="74" spans="1:15" x14ac:dyDescent="0.2">
      <c r="A74" s="410"/>
      <c r="B74" s="374"/>
      <c r="C74" s="407"/>
      <c r="D74" s="374"/>
      <c r="E74" s="378"/>
      <c r="F74" s="378"/>
      <c r="G74" s="378"/>
      <c r="H74" s="378"/>
      <c r="I74" s="378"/>
      <c r="J74" s="374"/>
      <c r="K74" s="156" t="s">
        <v>715</v>
      </c>
      <c r="L74" s="126">
        <v>58936979.200000003</v>
      </c>
      <c r="M74" s="126">
        <v>58936979.200000003</v>
      </c>
      <c r="N74" s="126">
        <v>9846218.5</v>
      </c>
      <c r="O74" s="412"/>
    </row>
    <row r="75" spans="1:15" x14ac:dyDescent="0.2">
      <c r="A75" s="410"/>
      <c r="B75" s="374"/>
      <c r="C75" s="407"/>
      <c r="D75" s="374"/>
      <c r="E75" s="378"/>
      <c r="F75" s="378"/>
      <c r="G75" s="378"/>
      <c r="H75" s="378"/>
      <c r="I75" s="378"/>
      <c r="J75" s="374"/>
      <c r="K75" s="156" t="s">
        <v>716</v>
      </c>
      <c r="L75" s="126">
        <v>17782664.5</v>
      </c>
      <c r="M75" s="126">
        <v>17759749</v>
      </c>
      <c r="N75" s="126">
        <v>2896667.3</v>
      </c>
      <c r="O75" s="412"/>
    </row>
    <row r="76" spans="1:15" x14ac:dyDescent="0.2">
      <c r="A76" s="410"/>
      <c r="B76" s="374"/>
      <c r="C76" s="407"/>
      <c r="D76" s="374"/>
      <c r="E76" s="378"/>
      <c r="F76" s="378"/>
      <c r="G76" s="378"/>
      <c r="H76" s="378"/>
      <c r="I76" s="378"/>
      <c r="J76" s="374"/>
      <c r="K76" s="156" t="s">
        <v>717</v>
      </c>
      <c r="L76" s="126">
        <v>818144.6</v>
      </c>
      <c r="M76" s="126">
        <v>818144.6</v>
      </c>
      <c r="N76" s="126">
        <v>209628.79999999999</v>
      </c>
      <c r="O76" s="412"/>
    </row>
    <row r="77" spans="1:15" x14ac:dyDescent="0.2">
      <c r="A77" s="410"/>
      <c r="B77" s="374"/>
      <c r="C77" s="407"/>
      <c r="D77" s="374"/>
      <c r="E77" s="378"/>
      <c r="F77" s="378"/>
      <c r="G77" s="378"/>
      <c r="H77" s="378"/>
      <c r="I77" s="378"/>
      <c r="J77" s="374"/>
      <c r="K77" s="156" t="s">
        <v>718</v>
      </c>
      <c r="L77" s="126">
        <v>2185.6</v>
      </c>
      <c r="M77" s="126">
        <v>2185.6</v>
      </c>
      <c r="N77" s="126">
        <v>235.3</v>
      </c>
      <c r="O77" s="412"/>
    </row>
    <row r="78" spans="1:15" x14ac:dyDescent="0.2">
      <c r="A78" s="410"/>
      <c r="B78" s="374"/>
      <c r="C78" s="407"/>
      <c r="D78" s="374"/>
      <c r="E78" s="378"/>
      <c r="F78" s="378"/>
      <c r="G78" s="378"/>
      <c r="H78" s="378"/>
      <c r="I78" s="378"/>
      <c r="J78" s="374"/>
      <c r="K78" s="156" t="s">
        <v>719</v>
      </c>
      <c r="L78" s="126">
        <v>9315001.5999999996</v>
      </c>
      <c r="M78" s="126">
        <v>10034090.5</v>
      </c>
      <c r="N78" s="126">
        <v>850288.7</v>
      </c>
      <c r="O78" s="412"/>
    </row>
    <row r="79" spans="1:15" x14ac:dyDescent="0.2">
      <c r="A79" s="410"/>
      <c r="B79" s="374"/>
      <c r="C79" s="407"/>
      <c r="D79" s="374"/>
      <c r="E79" s="378"/>
      <c r="F79" s="378"/>
      <c r="G79" s="378"/>
      <c r="H79" s="378"/>
      <c r="I79" s="378"/>
      <c r="J79" s="374"/>
      <c r="K79" s="156" t="s">
        <v>720</v>
      </c>
      <c r="L79" s="126">
        <v>1208855.3999999999</v>
      </c>
      <c r="M79" s="126">
        <v>1449288.7</v>
      </c>
      <c r="N79" s="126">
        <v>12832.4</v>
      </c>
      <c r="O79" s="412"/>
    </row>
    <row r="80" spans="1:15" x14ac:dyDescent="0.2">
      <c r="A80" s="410"/>
      <c r="B80" s="374"/>
      <c r="C80" s="407"/>
      <c r="D80" s="374"/>
      <c r="E80" s="378"/>
      <c r="F80" s="378"/>
      <c r="G80" s="378"/>
      <c r="H80" s="378"/>
      <c r="I80" s="378"/>
      <c r="J80" s="374"/>
      <c r="K80" s="156" t="s">
        <v>721</v>
      </c>
      <c r="L80" s="126">
        <v>12347466</v>
      </c>
      <c r="M80" s="126">
        <v>12485221.1</v>
      </c>
      <c r="N80" s="126">
        <v>1866162.8</v>
      </c>
      <c r="O80" s="412"/>
    </row>
    <row r="81" spans="1:15" x14ac:dyDescent="0.2">
      <c r="A81" s="410"/>
      <c r="B81" s="374"/>
      <c r="C81" s="407"/>
      <c r="D81" s="374"/>
      <c r="E81" s="378"/>
      <c r="F81" s="378"/>
      <c r="G81" s="378"/>
      <c r="H81" s="378"/>
      <c r="I81" s="378"/>
      <c r="J81" s="374"/>
      <c r="K81" s="156" t="s">
        <v>722</v>
      </c>
      <c r="L81" s="126">
        <v>9561.5</v>
      </c>
      <c r="M81" s="126">
        <v>9561.5</v>
      </c>
      <c r="N81" s="126">
        <v>976.8</v>
      </c>
      <c r="O81" s="412"/>
    </row>
    <row r="82" spans="1:15" x14ac:dyDescent="0.2">
      <c r="A82" s="410"/>
      <c r="B82" s="374"/>
      <c r="C82" s="407"/>
      <c r="D82" s="374"/>
      <c r="E82" s="378"/>
      <c r="F82" s="378"/>
      <c r="G82" s="378"/>
      <c r="H82" s="378"/>
      <c r="I82" s="378"/>
      <c r="J82" s="374"/>
      <c r="K82" s="156" t="s">
        <v>723</v>
      </c>
      <c r="L82" s="126">
        <v>0</v>
      </c>
      <c r="M82" s="126">
        <v>22915.5</v>
      </c>
      <c r="N82" s="126">
        <v>18801.3</v>
      </c>
      <c r="O82" s="412"/>
    </row>
    <row r="83" spans="1:15" x14ac:dyDescent="0.2">
      <c r="A83" s="410"/>
      <c r="B83" s="374"/>
      <c r="C83" s="407"/>
      <c r="D83" s="374"/>
      <c r="E83" s="378"/>
      <c r="F83" s="378"/>
      <c r="G83" s="378"/>
      <c r="H83" s="378"/>
      <c r="I83" s="378"/>
      <c r="J83" s="374"/>
      <c r="K83" s="156" t="s">
        <v>724</v>
      </c>
      <c r="L83" s="126">
        <v>1271442</v>
      </c>
      <c r="M83" s="126">
        <v>1271442</v>
      </c>
      <c r="N83" s="126">
        <v>296597.5</v>
      </c>
      <c r="O83" s="412"/>
    </row>
    <row r="84" spans="1:15" x14ac:dyDescent="0.2">
      <c r="A84" s="410"/>
      <c r="B84" s="374"/>
      <c r="C84" s="407"/>
      <c r="D84" s="374"/>
      <c r="E84" s="378"/>
      <c r="F84" s="378"/>
      <c r="G84" s="378"/>
      <c r="H84" s="378"/>
      <c r="I84" s="378"/>
      <c r="J84" s="374"/>
      <c r="K84" s="156" t="s">
        <v>725</v>
      </c>
      <c r="L84" s="126">
        <v>17761.7</v>
      </c>
      <c r="M84" s="126">
        <v>17761.7</v>
      </c>
      <c r="N84" s="126">
        <v>6167.9</v>
      </c>
      <c r="O84" s="412"/>
    </row>
    <row r="85" spans="1:15" x14ac:dyDescent="0.2">
      <c r="A85" s="410"/>
      <c r="B85" s="374"/>
      <c r="C85" s="407"/>
      <c r="D85" s="374"/>
      <c r="E85" s="378"/>
      <c r="F85" s="378"/>
      <c r="G85" s="378"/>
      <c r="H85" s="378"/>
      <c r="I85" s="378"/>
      <c r="J85" s="374"/>
      <c r="K85" s="156" t="s">
        <v>726</v>
      </c>
      <c r="L85" s="126">
        <v>19401.2</v>
      </c>
      <c r="M85" s="126">
        <v>19401.2</v>
      </c>
      <c r="N85" s="126">
        <v>1205.9000000000001</v>
      </c>
      <c r="O85" s="412"/>
    </row>
    <row r="86" spans="1:15" x14ac:dyDescent="0.2">
      <c r="A86" s="410"/>
      <c r="B86" s="374"/>
      <c r="C86" s="407"/>
      <c r="D86" s="374"/>
      <c r="E86" s="378"/>
      <c r="F86" s="378"/>
      <c r="G86" s="378"/>
      <c r="H86" s="378"/>
      <c r="I86" s="378"/>
      <c r="J86" s="374"/>
      <c r="K86" s="156" t="s">
        <v>727</v>
      </c>
      <c r="L86" s="126">
        <v>4041818.2</v>
      </c>
      <c r="M86" s="126">
        <v>4041818.2</v>
      </c>
      <c r="N86" s="126">
        <v>1042594.1</v>
      </c>
      <c r="O86" s="412"/>
    </row>
    <row r="87" spans="1:15" x14ac:dyDescent="0.2">
      <c r="A87" s="410"/>
      <c r="B87" s="374"/>
      <c r="C87" s="407"/>
      <c r="D87" s="374"/>
      <c r="E87" s="378"/>
      <c r="F87" s="378"/>
      <c r="G87" s="378"/>
      <c r="H87" s="378"/>
      <c r="I87" s="378"/>
      <c r="J87" s="374"/>
      <c r="K87" s="156" t="s">
        <v>728</v>
      </c>
      <c r="L87" s="126">
        <v>19033</v>
      </c>
      <c r="M87" s="126">
        <v>19033</v>
      </c>
      <c r="N87" s="126">
        <v>5045.5</v>
      </c>
      <c r="O87" s="412"/>
    </row>
    <row r="88" spans="1:15" x14ac:dyDescent="0.2">
      <c r="A88" s="410"/>
      <c r="B88" s="374"/>
      <c r="C88" s="407"/>
      <c r="D88" s="374"/>
      <c r="E88" s="378"/>
      <c r="F88" s="378"/>
      <c r="G88" s="378"/>
      <c r="H88" s="378"/>
      <c r="I88" s="378"/>
      <c r="J88" s="374"/>
      <c r="K88" s="156" t="s">
        <v>729</v>
      </c>
      <c r="L88" s="126">
        <v>1220629.2</v>
      </c>
      <c r="M88" s="126">
        <v>1220629.2</v>
      </c>
      <c r="N88" s="126">
        <v>319279.7</v>
      </c>
      <c r="O88" s="412"/>
    </row>
    <row r="89" spans="1:15" x14ac:dyDescent="0.2">
      <c r="A89" s="410"/>
      <c r="B89" s="374"/>
      <c r="C89" s="407"/>
      <c r="D89" s="374"/>
      <c r="E89" s="378"/>
      <c r="F89" s="378"/>
      <c r="G89" s="378"/>
      <c r="H89" s="378"/>
      <c r="I89" s="378"/>
      <c r="J89" s="374"/>
      <c r="K89" s="156" t="s">
        <v>730</v>
      </c>
      <c r="L89" s="126">
        <v>9072173.5999999996</v>
      </c>
      <c r="M89" s="126">
        <v>9177581.1999999993</v>
      </c>
      <c r="N89" s="126">
        <v>2161400.1</v>
      </c>
      <c r="O89" s="412"/>
    </row>
    <row r="90" spans="1:15" x14ac:dyDescent="0.2">
      <c r="A90" s="410"/>
      <c r="B90" s="374"/>
      <c r="C90" s="407"/>
      <c r="D90" s="374"/>
      <c r="E90" s="378"/>
      <c r="F90" s="378"/>
      <c r="G90" s="378"/>
      <c r="H90" s="378"/>
      <c r="I90" s="378"/>
      <c r="J90" s="374"/>
      <c r="K90" s="156" t="s">
        <v>731</v>
      </c>
      <c r="L90" s="126">
        <v>184221.4</v>
      </c>
      <c r="M90" s="126">
        <v>279939.20000000001</v>
      </c>
      <c r="N90" s="126">
        <v>95748.7</v>
      </c>
      <c r="O90" s="412"/>
    </row>
    <row r="91" spans="1:15" x14ac:dyDescent="0.2">
      <c r="A91" s="410"/>
      <c r="B91" s="374"/>
      <c r="C91" s="407"/>
      <c r="D91" s="374"/>
      <c r="E91" s="378"/>
      <c r="F91" s="378"/>
      <c r="G91" s="378"/>
      <c r="H91" s="378"/>
      <c r="I91" s="378"/>
      <c r="J91" s="374"/>
      <c r="K91" s="156" t="s">
        <v>732</v>
      </c>
      <c r="L91" s="126">
        <v>5724730.2000000002</v>
      </c>
      <c r="M91" s="126">
        <v>5737578.0999999996</v>
      </c>
      <c r="N91" s="126">
        <v>861142.4</v>
      </c>
      <c r="O91" s="412"/>
    </row>
    <row r="92" spans="1:15" x14ac:dyDescent="0.2">
      <c r="A92" s="410"/>
      <c r="B92" s="374"/>
      <c r="C92" s="407"/>
      <c r="D92" s="374"/>
      <c r="E92" s="378"/>
      <c r="F92" s="378"/>
      <c r="G92" s="378"/>
      <c r="H92" s="378"/>
      <c r="I92" s="378"/>
      <c r="J92" s="374"/>
      <c r="K92" s="156" t="s">
        <v>733</v>
      </c>
      <c r="L92" s="126">
        <v>129776.7</v>
      </c>
      <c r="M92" s="126">
        <v>129776.7</v>
      </c>
      <c r="N92" s="126">
        <v>36999.1</v>
      </c>
      <c r="O92" s="412"/>
    </row>
    <row r="93" spans="1:15" x14ac:dyDescent="0.2">
      <c r="A93" s="410"/>
      <c r="B93" s="374"/>
      <c r="C93" s="407"/>
      <c r="D93" s="374"/>
      <c r="E93" s="378"/>
      <c r="F93" s="378"/>
      <c r="G93" s="378"/>
      <c r="H93" s="378"/>
      <c r="I93" s="378"/>
      <c r="J93" s="374"/>
      <c r="K93" s="156" t="s">
        <v>734</v>
      </c>
      <c r="L93" s="126">
        <v>1230</v>
      </c>
      <c r="M93" s="126">
        <v>1230</v>
      </c>
      <c r="N93" s="126">
        <v>253.4</v>
      </c>
      <c r="O93" s="412"/>
    </row>
    <row r="94" spans="1:15" x14ac:dyDescent="0.2">
      <c r="A94" s="410"/>
      <c r="B94" s="374"/>
      <c r="C94" s="407"/>
      <c r="D94" s="374"/>
      <c r="E94" s="378"/>
      <c r="F94" s="378"/>
      <c r="G94" s="378"/>
      <c r="H94" s="378"/>
      <c r="I94" s="378"/>
      <c r="J94" s="374"/>
      <c r="K94" s="156" t="s">
        <v>735</v>
      </c>
      <c r="L94" s="126">
        <v>112.7</v>
      </c>
      <c r="M94" s="126">
        <v>112.7</v>
      </c>
      <c r="N94" s="126">
        <v>15.2</v>
      </c>
      <c r="O94" s="412"/>
    </row>
    <row r="95" spans="1:15" x14ac:dyDescent="0.2">
      <c r="A95" s="410"/>
      <c r="B95" s="374"/>
      <c r="C95" s="407"/>
      <c r="D95" s="374"/>
      <c r="E95" s="378"/>
      <c r="F95" s="378"/>
      <c r="G95" s="378"/>
      <c r="H95" s="378"/>
      <c r="I95" s="378"/>
      <c r="J95" s="374"/>
      <c r="K95" s="156" t="s">
        <v>736</v>
      </c>
      <c r="L95" s="126">
        <v>11000</v>
      </c>
      <c r="M95" s="126">
        <v>11000</v>
      </c>
      <c r="N95" s="126">
        <v>312.7</v>
      </c>
      <c r="O95" s="412"/>
    </row>
    <row r="96" spans="1:15" x14ac:dyDescent="0.2">
      <c r="A96" s="410"/>
      <c r="B96" s="374"/>
      <c r="C96" s="407"/>
      <c r="D96" s="374"/>
      <c r="E96" s="378"/>
      <c r="F96" s="378"/>
      <c r="G96" s="378"/>
      <c r="H96" s="378"/>
      <c r="I96" s="378"/>
      <c r="J96" s="374"/>
      <c r="K96" s="156" t="s">
        <v>737</v>
      </c>
      <c r="L96" s="126">
        <v>0</v>
      </c>
      <c r="M96" s="126">
        <v>41060.9</v>
      </c>
      <c r="N96" s="126">
        <v>37071.300000000003</v>
      </c>
      <c r="O96" s="412"/>
    </row>
    <row r="97" spans="1:15" x14ac:dyDescent="0.2">
      <c r="A97" s="410"/>
      <c r="B97" s="374"/>
      <c r="C97" s="407"/>
      <c r="D97" s="374"/>
      <c r="E97" s="378"/>
      <c r="F97" s="378"/>
      <c r="G97" s="378"/>
      <c r="H97" s="378"/>
      <c r="I97" s="378"/>
      <c r="J97" s="374"/>
      <c r="K97" s="156" t="s">
        <v>738</v>
      </c>
      <c r="L97" s="126">
        <v>50.7</v>
      </c>
      <c r="M97" s="126">
        <v>50.7</v>
      </c>
      <c r="N97" s="126">
        <v>0</v>
      </c>
      <c r="O97" s="412"/>
    </row>
    <row r="98" spans="1:15" x14ac:dyDescent="0.2">
      <c r="A98" s="410"/>
      <c r="B98" s="374"/>
      <c r="C98" s="407"/>
      <c r="D98" s="374"/>
      <c r="E98" s="378"/>
      <c r="F98" s="378"/>
      <c r="G98" s="378"/>
      <c r="H98" s="378"/>
      <c r="I98" s="378"/>
      <c r="J98" s="374"/>
      <c r="K98" s="156" t="s">
        <v>739</v>
      </c>
      <c r="L98" s="126">
        <v>54</v>
      </c>
      <c r="M98" s="126">
        <v>54</v>
      </c>
      <c r="N98" s="126">
        <v>0</v>
      </c>
      <c r="O98" s="412"/>
    </row>
    <row r="99" spans="1:15" x14ac:dyDescent="0.2">
      <c r="A99" s="410"/>
      <c r="B99" s="374"/>
      <c r="C99" s="407"/>
      <c r="D99" s="374"/>
      <c r="E99" s="378"/>
      <c r="F99" s="378"/>
      <c r="G99" s="378"/>
      <c r="H99" s="378"/>
      <c r="I99" s="378"/>
      <c r="J99" s="374"/>
      <c r="K99" s="156" t="s">
        <v>740</v>
      </c>
      <c r="L99" s="126">
        <v>702210</v>
      </c>
      <c r="M99" s="126">
        <v>702210</v>
      </c>
      <c r="N99" s="126">
        <v>0</v>
      </c>
      <c r="O99" s="412"/>
    </row>
    <row r="100" spans="1:15" x14ac:dyDescent="0.2">
      <c r="A100" s="410"/>
      <c r="B100" s="374"/>
      <c r="C100" s="407"/>
      <c r="D100" s="374"/>
      <c r="E100" s="378"/>
      <c r="F100" s="378"/>
      <c r="G100" s="378"/>
      <c r="H100" s="378"/>
      <c r="I100" s="378"/>
      <c r="J100" s="374"/>
      <c r="K100" s="156" t="s">
        <v>741</v>
      </c>
      <c r="L100" s="126">
        <v>445.8</v>
      </c>
      <c r="M100" s="126">
        <v>445.8</v>
      </c>
      <c r="N100" s="126">
        <v>117.7</v>
      </c>
      <c r="O100" s="412"/>
    </row>
    <row r="101" spans="1:15" x14ac:dyDescent="0.2">
      <c r="A101" s="410"/>
      <c r="B101" s="374"/>
      <c r="C101" s="407"/>
      <c r="D101" s="374"/>
      <c r="E101" s="378"/>
      <c r="F101" s="378"/>
      <c r="G101" s="378"/>
      <c r="H101" s="378"/>
      <c r="I101" s="378"/>
      <c r="J101" s="374"/>
      <c r="K101" s="156" t="s">
        <v>742</v>
      </c>
      <c r="L101" s="126">
        <v>9583.7999999999993</v>
      </c>
      <c r="M101" s="126">
        <v>9583.7999999999993</v>
      </c>
      <c r="N101" s="126">
        <v>1791.4</v>
      </c>
      <c r="O101" s="412"/>
    </row>
    <row r="102" spans="1:15" x14ac:dyDescent="0.2">
      <c r="A102" s="410"/>
      <c r="B102" s="374"/>
      <c r="C102" s="407"/>
      <c r="D102" s="374"/>
      <c r="E102" s="378"/>
      <c r="F102" s="378"/>
      <c r="G102" s="378"/>
      <c r="H102" s="378"/>
      <c r="I102" s="378"/>
      <c r="J102" s="374"/>
      <c r="K102" s="156" t="s">
        <v>743</v>
      </c>
      <c r="L102" s="126">
        <v>11700</v>
      </c>
      <c r="M102" s="126">
        <v>11700</v>
      </c>
      <c r="N102" s="126">
        <v>57.8</v>
      </c>
      <c r="O102" s="412"/>
    </row>
    <row r="103" spans="1:15" x14ac:dyDescent="0.2">
      <c r="A103" s="410"/>
      <c r="B103" s="374"/>
      <c r="C103" s="407"/>
      <c r="D103" s="374"/>
      <c r="E103" s="378"/>
      <c r="F103" s="378"/>
      <c r="G103" s="378"/>
      <c r="H103" s="378"/>
      <c r="I103" s="378"/>
      <c r="J103" s="374"/>
      <c r="K103" s="156" t="s">
        <v>744</v>
      </c>
      <c r="L103" s="126">
        <v>12500</v>
      </c>
      <c r="M103" s="126">
        <v>12500</v>
      </c>
      <c r="N103" s="126">
        <v>1816.4</v>
      </c>
      <c r="O103" s="412"/>
    </row>
    <row r="104" spans="1:15" x14ac:dyDescent="0.2">
      <c r="A104" s="410"/>
      <c r="B104" s="374"/>
      <c r="C104" s="407"/>
      <c r="D104" s="374"/>
      <c r="E104" s="378"/>
      <c r="F104" s="378"/>
      <c r="G104" s="378"/>
      <c r="H104" s="378"/>
      <c r="I104" s="378"/>
      <c r="J104" s="374"/>
      <c r="K104" s="156" t="s">
        <v>745</v>
      </c>
      <c r="L104" s="126">
        <v>221312.2</v>
      </c>
      <c r="M104" s="126">
        <v>221312.2</v>
      </c>
      <c r="N104" s="126">
        <v>21948.2</v>
      </c>
      <c r="O104" s="412"/>
    </row>
    <row r="105" spans="1:15" x14ac:dyDescent="0.2">
      <c r="A105" s="410"/>
      <c r="B105" s="374"/>
      <c r="C105" s="407"/>
      <c r="D105" s="374"/>
      <c r="E105" s="378"/>
      <c r="F105" s="378"/>
      <c r="G105" s="378"/>
      <c r="H105" s="378"/>
      <c r="I105" s="378"/>
      <c r="J105" s="374"/>
      <c r="K105" s="156" t="s">
        <v>746</v>
      </c>
      <c r="L105" s="126">
        <v>0</v>
      </c>
      <c r="M105" s="126">
        <v>0</v>
      </c>
      <c r="N105" s="126">
        <v>0</v>
      </c>
      <c r="O105" s="412"/>
    </row>
    <row r="106" spans="1:15" x14ac:dyDescent="0.2">
      <c r="A106" s="410"/>
      <c r="B106" s="374"/>
      <c r="C106" s="407"/>
      <c r="D106" s="374"/>
      <c r="E106" s="378"/>
      <c r="F106" s="378"/>
      <c r="G106" s="378"/>
      <c r="H106" s="378"/>
      <c r="I106" s="378"/>
      <c r="J106" s="374"/>
      <c r="K106" s="156" t="s">
        <v>747</v>
      </c>
      <c r="L106" s="126">
        <v>3700833.6</v>
      </c>
      <c r="M106" s="126">
        <v>4172355.4</v>
      </c>
      <c r="N106" s="126">
        <v>94603.5</v>
      </c>
      <c r="O106" s="412"/>
    </row>
    <row r="107" spans="1:15" x14ac:dyDescent="0.2">
      <c r="A107" s="410"/>
      <c r="B107" s="374"/>
      <c r="C107" s="407"/>
      <c r="D107" s="374"/>
      <c r="E107" s="378"/>
      <c r="F107" s="378"/>
      <c r="G107" s="378"/>
      <c r="H107" s="378"/>
      <c r="I107" s="378"/>
      <c r="J107" s="374"/>
      <c r="K107" s="156" t="s">
        <v>748</v>
      </c>
      <c r="L107" s="126">
        <v>3653.1</v>
      </c>
      <c r="M107" s="126">
        <v>3653.1</v>
      </c>
      <c r="N107" s="126">
        <v>3175.2</v>
      </c>
      <c r="O107" s="412"/>
    </row>
    <row r="108" spans="1:15" x14ac:dyDescent="0.2">
      <c r="A108" s="410"/>
      <c r="B108" s="374"/>
      <c r="C108" s="407"/>
      <c r="D108" s="374"/>
      <c r="E108" s="378"/>
      <c r="F108" s="378"/>
      <c r="G108" s="378"/>
      <c r="H108" s="378"/>
      <c r="I108" s="378"/>
      <c r="J108" s="374"/>
      <c r="K108" s="156" t="s">
        <v>749</v>
      </c>
      <c r="L108" s="126">
        <v>3713.8</v>
      </c>
      <c r="M108" s="126">
        <v>3713.8</v>
      </c>
      <c r="N108" s="126">
        <v>0</v>
      </c>
      <c r="O108" s="412"/>
    </row>
    <row r="109" spans="1:15" x14ac:dyDescent="0.2">
      <c r="A109" s="410"/>
      <c r="B109" s="374"/>
      <c r="C109" s="407"/>
      <c r="D109" s="374"/>
      <c r="E109" s="378"/>
      <c r="F109" s="378"/>
      <c r="G109" s="378"/>
      <c r="H109" s="378"/>
      <c r="I109" s="378"/>
      <c r="J109" s="374"/>
      <c r="K109" s="156" t="s">
        <v>750</v>
      </c>
      <c r="L109" s="126">
        <v>112957.3</v>
      </c>
      <c r="M109" s="126">
        <v>112957.3</v>
      </c>
      <c r="N109" s="126">
        <v>28233.4</v>
      </c>
      <c r="O109" s="412"/>
    </row>
    <row r="110" spans="1:15" x14ac:dyDescent="0.2">
      <c r="A110" s="411"/>
      <c r="B110" s="361"/>
      <c r="C110" s="408"/>
      <c r="D110" s="361"/>
      <c r="E110" s="358"/>
      <c r="F110" s="358"/>
      <c r="G110" s="358"/>
      <c r="H110" s="358"/>
      <c r="I110" s="358"/>
      <c r="J110" s="361"/>
      <c r="K110" s="156" t="s">
        <v>751</v>
      </c>
      <c r="L110" s="126">
        <v>1446</v>
      </c>
      <c r="M110" s="126">
        <v>1446</v>
      </c>
      <c r="N110" s="126">
        <v>0</v>
      </c>
      <c r="O110" s="329"/>
    </row>
    <row r="111" spans="1:15" s="170" customFormat="1" ht="26.25" customHeight="1" collapsed="1" x14ac:dyDescent="0.2">
      <c r="A111" s="346" t="s">
        <v>17</v>
      </c>
      <c r="B111" s="371" t="s">
        <v>330</v>
      </c>
      <c r="C111" s="337" t="s">
        <v>1</v>
      </c>
      <c r="D111" s="343" t="s">
        <v>2</v>
      </c>
      <c r="E111" s="341">
        <v>44196</v>
      </c>
      <c r="F111" s="341"/>
      <c r="G111" s="341"/>
      <c r="H111" s="341"/>
      <c r="I111" s="341"/>
      <c r="J111" s="343"/>
      <c r="K111" s="198" t="s">
        <v>595</v>
      </c>
      <c r="L111" s="199">
        <v>834228158.29999983</v>
      </c>
      <c r="M111" s="199">
        <v>833953158.29999983</v>
      </c>
      <c r="N111" s="199">
        <v>206172256.19999999</v>
      </c>
      <c r="O111" s="421">
        <v>134244</v>
      </c>
    </row>
    <row r="112" spans="1:15" s="170" customFormat="1" ht="21.75" customHeight="1" x14ac:dyDescent="0.2">
      <c r="A112" s="347"/>
      <c r="B112" s="372"/>
      <c r="C112" s="373"/>
      <c r="D112" s="345"/>
      <c r="E112" s="368"/>
      <c r="F112" s="368"/>
      <c r="G112" s="368"/>
      <c r="H112" s="368"/>
      <c r="I112" s="368"/>
      <c r="J112" s="345"/>
      <c r="K112" s="198" t="s">
        <v>596</v>
      </c>
      <c r="L112" s="199">
        <v>-1394606700.3000002</v>
      </c>
      <c r="M112" s="199">
        <v>-1394606700.3000002</v>
      </c>
      <c r="N112" s="199">
        <v>-512110009.99999994</v>
      </c>
      <c r="O112" s="422"/>
    </row>
    <row r="113" spans="1:15" s="170" customFormat="1" ht="60.75" customHeight="1" x14ac:dyDescent="0.2">
      <c r="A113" s="201" t="s">
        <v>25</v>
      </c>
      <c r="B113" s="178" t="s">
        <v>609</v>
      </c>
      <c r="C113" s="183"/>
      <c r="D113" s="181" t="s">
        <v>2</v>
      </c>
      <c r="E113" s="209">
        <v>44196</v>
      </c>
      <c r="F113" s="209"/>
      <c r="G113" s="209"/>
      <c r="H113" s="209"/>
      <c r="I113" s="209"/>
      <c r="J113" s="181"/>
      <c r="K113" s="181" t="s">
        <v>597</v>
      </c>
      <c r="L113" s="199" t="s">
        <v>1</v>
      </c>
      <c r="M113" s="199" t="s">
        <v>1</v>
      </c>
      <c r="N113" s="199" t="s">
        <v>1</v>
      </c>
      <c r="O113" s="199" t="s">
        <v>1</v>
      </c>
    </row>
    <row r="114" spans="1:15" s="170" customFormat="1" ht="55.5" customHeight="1" x14ac:dyDescent="0.2">
      <c r="A114" s="177" t="s">
        <v>26</v>
      </c>
      <c r="B114" s="202" t="s">
        <v>408</v>
      </c>
      <c r="C114" s="179"/>
      <c r="D114" s="180" t="s">
        <v>475</v>
      </c>
      <c r="E114" s="208">
        <v>43862</v>
      </c>
      <c r="F114" s="208"/>
      <c r="G114" s="208"/>
      <c r="H114" s="208"/>
      <c r="I114" s="208"/>
      <c r="J114" s="180"/>
      <c r="K114" s="204" t="s">
        <v>1</v>
      </c>
      <c r="L114" s="205" t="s">
        <v>1</v>
      </c>
      <c r="M114" s="205" t="s">
        <v>1</v>
      </c>
      <c r="N114" s="205" t="s">
        <v>1</v>
      </c>
      <c r="O114" s="205" t="s">
        <v>1</v>
      </c>
    </row>
    <row r="115" spans="1:15" s="170" customFormat="1" ht="51" x14ac:dyDescent="0.2">
      <c r="A115" s="172"/>
      <c r="B115" s="173" t="s">
        <v>612</v>
      </c>
      <c r="C115" s="169">
        <v>1.2</v>
      </c>
      <c r="D115" s="168" t="s">
        <v>475</v>
      </c>
      <c r="E115" s="158">
        <v>43132</v>
      </c>
      <c r="F115" s="158">
        <v>43130</v>
      </c>
      <c r="G115" s="158"/>
      <c r="H115" s="158" t="s">
        <v>1</v>
      </c>
      <c r="I115" s="158" t="s">
        <v>1</v>
      </c>
      <c r="J115" s="168" t="s">
        <v>1</v>
      </c>
      <c r="K115" s="156" t="s">
        <v>1</v>
      </c>
      <c r="L115" s="126" t="s">
        <v>1</v>
      </c>
      <c r="M115" s="126" t="s">
        <v>1</v>
      </c>
      <c r="N115" s="126" t="s">
        <v>1</v>
      </c>
      <c r="O115" s="126" t="s">
        <v>1</v>
      </c>
    </row>
    <row r="116" spans="1:15" s="170" customFormat="1" ht="70.5" customHeight="1" x14ac:dyDescent="0.2">
      <c r="A116" s="177" t="s">
        <v>33</v>
      </c>
      <c r="B116" s="202" t="s">
        <v>407</v>
      </c>
      <c r="C116" s="179"/>
      <c r="D116" s="180" t="s">
        <v>475</v>
      </c>
      <c r="E116" s="208">
        <v>43920</v>
      </c>
      <c r="F116" s="208"/>
      <c r="G116" s="208"/>
      <c r="H116" s="208"/>
      <c r="I116" s="208"/>
      <c r="J116" s="180"/>
      <c r="K116" s="204" t="s">
        <v>1</v>
      </c>
      <c r="L116" s="205" t="s">
        <v>1</v>
      </c>
      <c r="M116" s="205" t="s">
        <v>1</v>
      </c>
      <c r="N116" s="205" t="s">
        <v>1</v>
      </c>
      <c r="O116" s="205" t="s">
        <v>1</v>
      </c>
    </row>
    <row r="117" spans="1:15" s="170" customFormat="1" ht="149.25" customHeight="1" x14ac:dyDescent="0.2">
      <c r="A117" s="172"/>
      <c r="B117" s="157" t="s">
        <v>476</v>
      </c>
      <c r="C117" s="169">
        <v>2</v>
      </c>
      <c r="D117" s="168" t="s">
        <v>475</v>
      </c>
      <c r="E117" s="158">
        <v>43189</v>
      </c>
      <c r="F117" s="158" t="s">
        <v>306</v>
      </c>
      <c r="G117" s="158"/>
      <c r="H117" s="158" t="s">
        <v>649</v>
      </c>
      <c r="I117" s="158" t="s">
        <v>650</v>
      </c>
      <c r="J117" s="168" t="s">
        <v>1</v>
      </c>
      <c r="K117" s="156" t="s">
        <v>1</v>
      </c>
      <c r="L117" s="126" t="s">
        <v>1</v>
      </c>
      <c r="M117" s="126" t="s">
        <v>1</v>
      </c>
      <c r="N117" s="126" t="s">
        <v>1</v>
      </c>
      <c r="O117" s="126" t="s">
        <v>1</v>
      </c>
    </row>
    <row r="118" spans="1:15" s="249" customFormat="1" x14ac:dyDescent="0.2">
      <c r="A118" s="346" t="s">
        <v>752</v>
      </c>
      <c r="B118" s="413" t="s">
        <v>753</v>
      </c>
      <c r="C118" s="394"/>
      <c r="D118" s="380" t="s">
        <v>2</v>
      </c>
      <c r="E118" s="369">
        <v>44196</v>
      </c>
      <c r="F118" s="369" t="s">
        <v>693</v>
      </c>
      <c r="G118" s="369" t="s">
        <v>1</v>
      </c>
      <c r="H118" s="369"/>
      <c r="I118" s="369"/>
      <c r="J118" s="380"/>
      <c r="K118" s="199" t="s">
        <v>755</v>
      </c>
      <c r="L118" s="199">
        <v>824310926.79999995</v>
      </c>
      <c r="M118" s="199">
        <v>824310926.79999995</v>
      </c>
      <c r="N118" s="199">
        <v>180474360.40000001</v>
      </c>
      <c r="O118" s="417">
        <v>0</v>
      </c>
    </row>
    <row r="119" spans="1:15" s="249" customFormat="1" ht="44.25" customHeight="1" x14ac:dyDescent="0.2">
      <c r="A119" s="347"/>
      <c r="B119" s="414"/>
      <c r="C119" s="396"/>
      <c r="D119" s="382"/>
      <c r="E119" s="370"/>
      <c r="F119" s="370"/>
      <c r="G119" s="370"/>
      <c r="H119" s="370"/>
      <c r="I119" s="370"/>
      <c r="J119" s="382"/>
      <c r="K119" s="196" t="s">
        <v>596</v>
      </c>
      <c r="L119" s="223">
        <v>-1129976890.3999999</v>
      </c>
      <c r="M119" s="223">
        <v>-1129976890.3999999</v>
      </c>
      <c r="N119" s="223">
        <v>-478166235.29999995</v>
      </c>
      <c r="O119" s="418"/>
    </row>
    <row r="120" spans="1:15" s="249" customFormat="1" ht="59.25" customHeight="1" x14ac:dyDescent="0.2">
      <c r="A120" s="355" t="s">
        <v>756</v>
      </c>
      <c r="B120" s="351" t="s">
        <v>757</v>
      </c>
      <c r="C120" s="355"/>
      <c r="D120" s="355" t="s">
        <v>475</v>
      </c>
      <c r="E120" s="339">
        <v>44196</v>
      </c>
      <c r="F120" s="339" t="s">
        <v>754</v>
      </c>
      <c r="G120" s="339" t="s">
        <v>1</v>
      </c>
      <c r="H120" s="339"/>
      <c r="I120" s="339"/>
      <c r="J120" s="335" t="s">
        <v>758</v>
      </c>
      <c r="K120" s="204" t="s">
        <v>759</v>
      </c>
      <c r="L120" s="205">
        <v>600510417.39999998</v>
      </c>
      <c r="M120" s="205">
        <v>600510417.39999998</v>
      </c>
      <c r="N120" s="205">
        <v>152974773.09999999</v>
      </c>
      <c r="O120" s="330">
        <v>0</v>
      </c>
    </row>
    <row r="121" spans="1:15" s="249" customFormat="1" ht="47.25" customHeight="1" x14ac:dyDescent="0.2">
      <c r="A121" s="355"/>
      <c r="B121" s="351"/>
      <c r="C121" s="355"/>
      <c r="D121" s="355"/>
      <c r="E121" s="356"/>
      <c r="F121" s="356"/>
      <c r="G121" s="356"/>
      <c r="H121" s="356"/>
      <c r="I121" s="356"/>
      <c r="J121" s="384"/>
      <c r="K121" s="204" t="s">
        <v>57</v>
      </c>
      <c r="L121" s="205">
        <v>-631090763.10000002</v>
      </c>
      <c r="M121" s="205">
        <v>-631090763.10000002</v>
      </c>
      <c r="N121" s="205">
        <v>-461383323.19999999</v>
      </c>
      <c r="O121" s="331"/>
    </row>
    <row r="122" spans="1:15" s="249" customFormat="1" ht="12.75" customHeight="1" x14ac:dyDescent="0.2">
      <c r="A122" s="349" t="s">
        <v>760</v>
      </c>
      <c r="B122" s="351" t="s">
        <v>761</v>
      </c>
      <c r="C122" s="353"/>
      <c r="D122" s="355" t="s">
        <v>475</v>
      </c>
      <c r="E122" s="339">
        <v>44196</v>
      </c>
      <c r="F122" s="339" t="s">
        <v>754</v>
      </c>
      <c r="G122" s="339" t="s">
        <v>1</v>
      </c>
      <c r="H122" s="339"/>
      <c r="I122" s="339"/>
      <c r="J122" s="335" t="s">
        <v>758</v>
      </c>
      <c r="K122" s="204" t="s">
        <v>762</v>
      </c>
      <c r="L122" s="205">
        <v>223800509.40000001</v>
      </c>
      <c r="M122" s="205">
        <v>223800509.40000001</v>
      </c>
      <c r="N122" s="205">
        <v>27499587.300000001</v>
      </c>
      <c r="O122" s="331"/>
    </row>
    <row r="123" spans="1:15" s="249" customFormat="1" x14ac:dyDescent="0.2">
      <c r="A123" s="349"/>
      <c r="B123" s="351"/>
      <c r="C123" s="353"/>
      <c r="D123" s="355"/>
      <c r="E123" s="340"/>
      <c r="F123" s="340"/>
      <c r="G123" s="340"/>
      <c r="H123" s="340"/>
      <c r="I123" s="340"/>
      <c r="J123" s="336"/>
      <c r="K123" s="205" t="s">
        <v>58</v>
      </c>
      <c r="L123" s="205">
        <v>-482092019.19999999</v>
      </c>
      <c r="M123" s="205">
        <v>-482092019.19999999</v>
      </c>
      <c r="N123" s="205">
        <v>-15259726.4</v>
      </c>
      <c r="O123" s="332"/>
    </row>
    <row r="124" spans="1:15" s="249" customFormat="1" ht="58.5" customHeight="1" x14ac:dyDescent="0.2">
      <c r="A124" s="349"/>
      <c r="B124" s="351"/>
      <c r="C124" s="353"/>
      <c r="D124" s="355"/>
      <c r="E124" s="356"/>
      <c r="F124" s="356"/>
      <c r="G124" s="356"/>
      <c r="H124" s="356"/>
      <c r="I124" s="356"/>
      <c r="J124" s="384"/>
      <c r="K124" s="205" t="s">
        <v>59</v>
      </c>
      <c r="L124" s="205">
        <v>-16794108.100000001</v>
      </c>
      <c r="M124" s="205">
        <v>-16794108.100000001</v>
      </c>
      <c r="N124" s="205">
        <v>-1523185.7</v>
      </c>
      <c r="O124" s="205">
        <v>0</v>
      </c>
    </row>
    <row r="125" spans="1:15" s="249" customFormat="1" ht="36.75" customHeight="1" x14ac:dyDescent="0.2">
      <c r="A125" s="348" t="s">
        <v>763</v>
      </c>
      <c r="B125" s="350" t="s">
        <v>764</v>
      </c>
      <c r="C125" s="352"/>
      <c r="D125" s="354" t="s">
        <v>2</v>
      </c>
      <c r="E125" s="341">
        <v>44196</v>
      </c>
      <c r="F125" s="341" t="s">
        <v>754</v>
      </c>
      <c r="G125" s="341" t="s">
        <v>1</v>
      </c>
      <c r="H125" s="369"/>
      <c r="I125" s="369"/>
      <c r="J125" s="380"/>
      <c r="K125" s="199" t="s">
        <v>765</v>
      </c>
      <c r="L125" s="199">
        <v>5011623.3</v>
      </c>
      <c r="M125" s="199">
        <v>5011623.3</v>
      </c>
      <c r="N125" s="199">
        <v>0</v>
      </c>
      <c r="O125" s="417">
        <v>0</v>
      </c>
    </row>
    <row r="126" spans="1:15" s="249" customFormat="1" ht="36.75" customHeight="1" x14ac:dyDescent="0.2">
      <c r="A126" s="349"/>
      <c r="B126" s="351"/>
      <c r="C126" s="353"/>
      <c r="D126" s="355"/>
      <c r="E126" s="340"/>
      <c r="F126" s="368"/>
      <c r="G126" s="340"/>
      <c r="H126" s="370"/>
      <c r="I126" s="370"/>
      <c r="J126" s="382"/>
      <c r="K126" s="199" t="s">
        <v>596</v>
      </c>
      <c r="L126" s="199">
        <v>-34858073.200000003</v>
      </c>
      <c r="M126" s="199">
        <v>-34858073.200000003</v>
      </c>
      <c r="N126" s="199">
        <v>0</v>
      </c>
      <c r="O126" s="418"/>
    </row>
    <row r="127" spans="1:15" s="249" customFormat="1" ht="36.75" customHeight="1" x14ac:dyDescent="0.2">
      <c r="A127" s="349" t="s">
        <v>766</v>
      </c>
      <c r="B127" s="351" t="s">
        <v>767</v>
      </c>
      <c r="C127" s="353"/>
      <c r="D127" s="355" t="s">
        <v>475</v>
      </c>
      <c r="E127" s="339">
        <v>44104</v>
      </c>
      <c r="F127" s="339" t="s">
        <v>754</v>
      </c>
      <c r="G127" s="369" t="s">
        <v>1</v>
      </c>
      <c r="H127" s="369"/>
      <c r="I127" s="369"/>
      <c r="J127" s="380"/>
      <c r="K127" s="204" t="s">
        <v>768</v>
      </c>
      <c r="L127" s="205">
        <v>5011623.3</v>
      </c>
      <c r="M127" s="205">
        <v>5011623.3</v>
      </c>
      <c r="N127" s="205">
        <v>0</v>
      </c>
      <c r="O127" s="417">
        <v>0</v>
      </c>
    </row>
    <row r="128" spans="1:15" s="249" customFormat="1" ht="36.75" customHeight="1" x14ac:dyDescent="0.2">
      <c r="A128" s="349"/>
      <c r="B128" s="351"/>
      <c r="C128" s="353"/>
      <c r="D128" s="355"/>
      <c r="E128" s="340"/>
      <c r="F128" s="340"/>
      <c r="G128" s="379"/>
      <c r="H128" s="379"/>
      <c r="I128" s="379"/>
      <c r="J128" s="381"/>
      <c r="K128" s="204" t="s">
        <v>60</v>
      </c>
      <c r="L128" s="205">
        <v>-31169280.300000001</v>
      </c>
      <c r="M128" s="205">
        <v>-31169280.300000001</v>
      </c>
      <c r="N128" s="205">
        <v>0</v>
      </c>
      <c r="O128" s="423"/>
    </row>
    <row r="129" spans="1:15" s="249" customFormat="1" ht="36.75" customHeight="1" x14ac:dyDescent="0.2">
      <c r="A129" s="349"/>
      <c r="B129" s="351"/>
      <c r="C129" s="353"/>
      <c r="D129" s="355"/>
      <c r="E129" s="356"/>
      <c r="F129" s="356"/>
      <c r="G129" s="370"/>
      <c r="H129" s="370"/>
      <c r="I129" s="370"/>
      <c r="J129" s="382"/>
      <c r="K129" s="250" t="s">
        <v>61</v>
      </c>
      <c r="L129" s="251">
        <v>-3688792.9</v>
      </c>
      <c r="M129" s="251">
        <v>-3688792.9</v>
      </c>
      <c r="N129" s="251">
        <v>0</v>
      </c>
      <c r="O129" s="418"/>
    </row>
    <row r="130" spans="1:15" s="193" customFormat="1" ht="36.75" customHeight="1" x14ac:dyDescent="0.2">
      <c r="A130" s="198" t="s">
        <v>769</v>
      </c>
      <c r="B130" s="178" t="s">
        <v>770</v>
      </c>
      <c r="C130" s="183"/>
      <c r="D130" s="181" t="s">
        <v>2</v>
      </c>
      <c r="E130" s="209">
        <v>44196</v>
      </c>
      <c r="F130" s="209" t="s">
        <v>754</v>
      </c>
      <c r="G130" s="195" t="s">
        <v>1</v>
      </c>
      <c r="H130" s="195"/>
      <c r="I130" s="195"/>
      <c r="J130" s="194"/>
      <c r="K130" s="209" t="s">
        <v>771</v>
      </c>
      <c r="L130" s="199">
        <v>73724.3</v>
      </c>
      <c r="M130" s="199">
        <v>73724.3</v>
      </c>
      <c r="N130" s="199">
        <v>0</v>
      </c>
      <c r="O130" s="223">
        <v>0</v>
      </c>
    </row>
    <row r="131" spans="1:15" s="249" customFormat="1" ht="79.5" customHeight="1" x14ac:dyDescent="0.2">
      <c r="A131" s="177" t="s">
        <v>773</v>
      </c>
      <c r="B131" s="202" t="s">
        <v>774</v>
      </c>
      <c r="C131" s="179"/>
      <c r="D131" s="180" t="s">
        <v>475</v>
      </c>
      <c r="E131" s="208">
        <v>44196</v>
      </c>
      <c r="F131" s="208" t="s">
        <v>754</v>
      </c>
      <c r="G131" s="195" t="s">
        <v>1</v>
      </c>
      <c r="H131" s="195"/>
      <c r="I131" s="195"/>
      <c r="J131" s="194"/>
      <c r="K131" s="204" t="s">
        <v>772</v>
      </c>
      <c r="L131" s="205">
        <v>73724.3</v>
      </c>
      <c r="M131" s="205">
        <v>73724.3</v>
      </c>
      <c r="N131" s="205">
        <v>0</v>
      </c>
      <c r="O131" s="246">
        <v>0</v>
      </c>
    </row>
    <row r="132" spans="1:15" s="249" customFormat="1" ht="36.75" customHeight="1" x14ac:dyDescent="0.2">
      <c r="A132" s="201" t="s">
        <v>775</v>
      </c>
      <c r="B132" s="178" t="s">
        <v>776</v>
      </c>
      <c r="C132" s="183"/>
      <c r="D132" s="181" t="s">
        <v>2</v>
      </c>
      <c r="E132" s="209">
        <v>44196</v>
      </c>
      <c r="F132" s="209" t="s">
        <v>754</v>
      </c>
      <c r="G132" s="195" t="s">
        <v>1</v>
      </c>
      <c r="H132" s="195"/>
      <c r="I132" s="195"/>
      <c r="J132" s="194"/>
      <c r="K132" s="198" t="s">
        <v>777</v>
      </c>
      <c r="L132" s="199">
        <v>1794666.4</v>
      </c>
      <c r="M132" s="199">
        <v>1794666.4</v>
      </c>
      <c r="N132" s="199">
        <v>35305.899999999994</v>
      </c>
      <c r="O132" s="246">
        <v>134244</v>
      </c>
    </row>
    <row r="133" spans="1:15" s="249" customFormat="1" ht="198.75" customHeight="1" x14ac:dyDescent="0.2">
      <c r="A133" s="177" t="s">
        <v>778</v>
      </c>
      <c r="B133" s="202" t="s">
        <v>779</v>
      </c>
      <c r="C133" s="179"/>
      <c r="D133" s="180" t="s">
        <v>475</v>
      </c>
      <c r="E133" s="208">
        <v>44196</v>
      </c>
      <c r="F133" s="208" t="s">
        <v>754</v>
      </c>
      <c r="G133" s="195" t="s">
        <v>1</v>
      </c>
      <c r="H133" s="195"/>
      <c r="I133" s="195"/>
      <c r="J133" s="180" t="s">
        <v>781</v>
      </c>
      <c r="K133" s="204" t="s">
        <v>780</v>
      </c>
      <c r="L133" s="205">
        <v>1688966.4</v>
      </c>
      <c r="M133" s="205">
        <v>1688966.4</v>
      </c>
      <c r="N133" s="205">
        <v>18639.8</v>
      </c>
      <c r="O133" s="205">
        <v>126644</v>
      </c>
    </row>
    <row r="134" spans="1:15" s="249" customFormat="1" ht="75.75" customHeight="1" x14ac:dyDescent="0.2">
      <c r="A134" s="177" t="s">
        <v>782</v>
      </c>
      <c r="B134" s="202" t="s">
        <v>783</v>
      </c>
      <c r="C134" s="179"/>
      <c r="D134" s="180" t="s">
        <v>475</v>
      </c>
      <c r="E134" s="208">
        <v>44196</v>
      </c>
      <c r="F134" s="208" t="s">
        <v>754</v>
      </c>
      <c r="G134" s="248" t="s">
        <v>1</v>
      </c>
      <c r="H134" s="195"/>
      <c r="I134" s="195"/>
      <c r="J134" s="180" t="s">
        <v>784</v>
      </c>
      <c r="K134" s="204" t="s">
        <v>785</v>
      </c>
      <c r="L134" s="205">
        <v>105700</v>
      </c>
      <c r="M134" s="205">
        <v>105700</v>
      </c>
      <c r="N134" s="205">
        <v>16666.099999999999</v>
      </c>
      <c r="O134" s="252">
        <v>7600</v>
      </c>
    </row>
    <row r="135" spans="1:15" s="249" customFormat="1" ht="74.25" customHeight="1" x14ac:dyDescent="0.2">
      <c r="A135" s="201" t="s">
        <v>786</v>
      </c>
      <c r="B135" s="178" t="s">
        <v>787</v>
      </c>
      <c r="C135" s="183"/>
      <c r="D135" s="181" t="s">
        <v>2</v>
      </c>
      <c r="E135" s="209">
        <v>44196</v>
      </c>
      <c r="F135" s="209" t="s">
        <v>754</v>
      </c>
      <c r="G135" s="248" t="s">
        <v>1</v>
      </c>
      <c r="H135" s="195"/>
      <c r="I135" s="195"/>
      <c r="J135" s="194"/>
      <c r="K135" s="209" t="s">
        <v>788</v>
      </c>
      <c r="L135" s="199">
        <v>3037217.5</v>
      </c>
      <c r="M135" s="199">
        <v>2762217.5</v>
      </c>
      <c r="N135" s="199">
        <v>870500.5</v>
      </c>
      <c r="O135" s="246">
        <v>0</v>
      </c>
    </row>
    <row r="136" spans="1:15" s="249" customFormat="1" ht="65.25" customHeight="1" x14ac:dyDescent="0.2">
      <c r="A136" s="177" t="s">
        <v>789</v>
      </c>
      <c r="B136" s="202" t="s">
        <v>790</v>
      </c>
      <c r="C136" s="179"/>
      <c r="D136" s="180" t="s">
        <v>475</v>
      </c>
      <c r="E136" s="208">
        <v>44196</v>
      </c>
      <c r="F136" s="208" t="s">
        <v>754</v>
      </c>
      <c r="G136" s="248" t="s">
        <v>1</v>
      </c>
      <c r="H136" s="248"/>
      <c r="I136" s="248"/>
      <c r="J136" s="253"/>
      <c r="K136" s="204" t="s">
        <v>791</v>
      </c>
      <c r="L136" s="205">
        <v>3037217.5</v>
      </c>
      <c r="M136" s="205">
        <v>2762217.5</v>
      </c>
      <c r="N136" s="205">
        <v>870500.5</v>
      </c>
      <c r="O136" s="246">
        <v>0</v>
      </c>
    </row>
    <row r="137" spans="1:15" s="249" customFormat="1" ht="65.25" customHeight="1" x14ac:dyDescent="0.2">
      <c r="A137" s="348" t="s">
        <v>795</v>
      </c>
      <c r="B137" s="350" t="s">
        <v>796</v>
      </c>
      <c r="C137" s="352"/>
      <c r="D137" s="354" t="s">
        <v>2</v>
      </c>
      <c r="E137" s="341">
        <v>44196</v>
      </c>
      <c r="F137" s="341" t="s">
        <v>754</v>
      </c>
      <c r="G137" s="369" t="s">
        <v>1</v>
      </c>
      <c r="H137" s="369"/>
      <c r="I137" s="369"/>
      <c r="J137" s="380"/>
      <c r="K137" s="421" t="s">
        <v>596</v>
      </c>
      <c r="L137" s="421">
        <v>-234783360</v>
      </c>
      <c r="M137" s="421">
        <v>-234783360</v>
      </c>
      <c r="N137" s="421">
        <v>-34045716.899999999</v>
      </c>
      <c r="O137" s="417">
        <v>0</v>
      </c>
    </row>
    <row r="138" spans="1:15" s="249" customFormat="1" ht="65.25" customHeight="1" x14ac:dyDescent="0.2">
      <c r="A138" s="349"/>
      <c r="B138" s="351"/>
      <c r="C138" s="353"/>
      <c r="D138" s="355"/>
      <c r="E138" s="356"/>
      <c r="F138" s="368"/>
      <c r="G138" s="370"/>
      <c r="H138" s="370"/>
      <c r="I138" s="370"/>
      <c r="J138" s="382"/>
      <c r="K138" s="422"/>
      <c r="L138" s="422"/>
      <c r="M138" s="422"/>
      <c r="N138" s="422"/>
      <c r="O138" s="418"/>
    </row>
    <row r="139" spans="1:15" s="249" customFormat="1" ht="36.75" customHeight="1" x14ac:dyDescent="0.2">
      <c r="A139" s="349" t="s">
        <v>792</v>
      </c>
      <c r="B139" s="351" t="s">
        <v>793</v>
      </c>
      <c r="C139" s="353"/>
      <c r="D139" s="355" t="s">
        <v>475</v>
      </c>
      <c r="E139" s="419">
        <v>44196</v>
      </c>
      <c r="F139" s="339" t="s">
        <v>754</v>
      </c>
      <c r="G139" s="369" t="s">
        <v>1</v>
      </c>
      <c r="H139" s="369"/>
      <c r="I139" s="369"/>
      <c r="J139" s="335" t="s">
        <v>794</v>
      </c>
      <c r="K139" s="330" t="s">
        <v>62</v>
      </c>
      <c r="L139" s="421">
        <v>-234783360</v>
      </c>
      <c r="M139" s="421">
        <v>-234783360</v>
      </c>
      <c r="N139" s="421">
        <v>-34045716.899999999</v>
      </c>
      <c r="O139" s="417">
        <v>0</v>
      </c>
    </row>
    <row r="140" spans="1:15" s="249" customFormat="1" ht="36.75" customHeight="1" x14ac:dyDescent="0.2">
      <c r="A140" s="349"/>
      <c r="B140" s="351"/>
      <c r="C140" s="353"/>
      <c r="D140" s="355"/>
      <c r="E140" s="420"/>
      <c r="F140" s="356"/>
      <c r="G140" s="370"/>
      <c r="H140" s="370"/>
      <c r="I140" s="370"/>
      <c r="J140" s="384"/>
      <c r="K140" s="332"/>
      <c r="L140" s="422"/>
      <c r="M140" s="422"/>
      <c r="N140" s="422"/>
      <c r="O140" s="418"/>
    </row>
    <row r="141" spans="1:15" ht="35.25" customHeight="1" collapsed="1" x14ac:dyDescent="0.2">
      <c r="A141" s="348" t="s">
        <v>18</v>
      </c>
      <c r="B141" s="350" t="s">
        <v>477</v>
      </c>
      <c r="C141" s="352" t="s">
        <v>1</v>
      </c>
      <c r="D141" s="354" t="s">
        <v>2</v>
      </c>
      <c r="E141" s="341">
        <v>44196</v>
      </c>
      <c r="F141" s="341"/>
      <c r="G141" s="341"/>
      <c r="H141" s="341"/>
      <c r="I141" s="341"/>
      <c r="J141" s="354"/>
      <c r="K141" s="198" t="s">
        <v>536</v>
      </c>
      <c r="L141" s="199">
        <v>172544.3</v>
      </c>
      <c r="M141" s="199">
        <v>172544.3</v>
      </c>
      <c r="N141" s="199">
        <v>39285.199999999997</v>
      </c>
      <c r="O141" s="199">
        <v>0</v>
      </c>
    </row>
    <row r="142" spans="1:15" s="170" customFormat="1" ht="37.5" customHeight="1" x14ac:dyDescent="0.2">
      <c r="A142" s="349"/>
      <c r="B142" s="350"/>
      <c r="C142" s="352"/>
      <c r="D142" s="354"/>
      <c r="E142" s="368"/>
      <c r="F142" s="368"/>
      <c r="G142" s="368"/>
      <c r="H142" s="368"/>
      <c r="I142" s="368"/>
      <c r="J142" s="354"/>
      <c r="K142" s="198" t="s">
        <v>1</v>
      </c>
      <c r="L142" s="199">
        <v>-5500000</v>
      </c>
      <c r="M142" s="199">
        <v>-5500000</v>
      </c>
      <c r="N142" s="199">
        <v>-1207579.3999999999</v>
      </c>
      <c r="O142" s="199">
        <v>0</v>
      </c>
    </row>
    <row r="143" spans="1:15" s="170" customFormat="1" ht="42" customHeight="1" x14ac:dyDescent="0.2">
      <c r="A143" s="201" t="s">
        <v>27</v>
      </c>
      <c r="B143" s="178" t="s">
        <v>76</v>
      </c>
      <c r="C143" s="183"/>
      <c r="D143" s="181" t="s">
        <v>2</v>
      </c>
      <c r="E143" s="209">
        <v>44196</v>
      </c>
      <c r="F143" s="209"/>
      <c r="G143" s="209"/>
      <c r="H143" s="209"/>
      <c r="I143" s="209"/>
      <c r="J143" s="181"/>
      <c r="K143" s="198" t="s">
        <v>563</v>
      </c>
      <c r="L143" s="199" t="s">
        <v>1</v>
      </c>
      <c r="M143" s="199" t="s">
        <v>1</v>
      </c>
      <c r="N143" s="199" t="s">
        <v>1</v>
      </c>
      <c r="O143" s="199" t="s">
        <v>1</v>
      </c>
    </row>
    <row r="144" spans="1:15" s="170" customFormat="1" ht="76.5" x14ac:dyDescent="0.2">
      <c r="A144" s="177" t="s">
        <v>65</v>
      </c>
      <c r="B144" s="202" t="s">
        <v>616</v>
      </c>
      <c r="C144" s="179"/>
      <c r="D144" s="180" t="s">
        <v>478</v>
      </c>
      <c r="E144" s="208">
        <v>43150</v>
      </c>
      <c r="F144" s="208"/>
      <c r="G144" s="208"/>
      <c r="H144" s="208"/>
      <c r="I144" s="208"/>
      <c r="J144" s="180" t="s">
        <v>643</v>
      </c>
      <c r="K144" s="204" t="s">
        <v>1</v>
      </c>
      <c r="L144" s="205">
        <v>0</v>
      </c>
      <c r="M144" s="205">
        <v>0</v>
      </c>
      <c r="N144" s="205">
        <v>0</v>
      </c>
      <c r="O144" s="205">
        <v>0</v>
      </c>
    </row>
    <row r="145" spans="1:15" ht="52.5" x14ac:dyDescent="0.2">
      <c r="A145" s="172"/>
      <c r="B145" s="173" t="s">
        <v>622</v>
      </c>
      <c r="C145" s="169">
        <v>1.2</v>
      </c>
      <c r="D145" s="168" t="s">
        <v>478</v>
      </c>
      <c r="E145" s="158">
        <v>43150</v>
      </c>
      <c r="F145" s="158">
        <v>43150</v>
      </c>
      <c r="G145" s="158"/>
      <c r="H145" s="158" t="s">
        <v>1</v>
      </c>
      <c r="I145" s="158" t="s">
        <v>1</v>
      </c>
      <c r="J145" s="168"/>
      <c r="K145" s="156" t="s">
        <v>1</v>
      </c>
      <c r="L145" s="126" t="s">
        <v>1</v>
      </c>
      <c r="M145" s="126" t="s">
        <v>1</v>
      </c>
      <c r="N145" s="126" t="s">
        <v>1</v>
      </c>
      <c r="O145" s="126" t="s">
        <v>1</v>
      </c>
    </row>
    <row r="146" spans="1:15" ht="93.75" customHeight="1" x14ac:dyDescent="0.2">
      <c r="A146" s="201" t="s">
        <v>28</v>
      </c>
      <c r="B146" s="178" t="s">
        <v>610</v>
      </c>
      <c r="C146" s="183"/>
      <c r="D146" s="181" t="s">
        <v>2</v>
      </c>
      <c r="E146" s="209">
        <v>44196</v>
      </c>
      <c r="F146" s="209"/>
      <c r="G146" s="209"/>
      <c r="H146" s="209"/>
      <c r="I146" s="209"/>
      <c r="J146" s="181"/>
      <c r="K146" s="198" t="s">
        <v>564</v>
      </c>
      <c r="L146" s="199" t="s">
        <v>1</v>
      </c>
      <c r="M146" s="199" t="s">
        <v>1</v>
      </c>
      <c r="N146" s="199" t="s">
        <v>1</v>
      </c>
      <c r="O146" s="199" t="s">
        <v>1</v>
      </c>
    </row>
    <row r="147" spans="1:15" ht="63.75" x14ac:dyDescent="0.2">
      <c r="A147" s="177" t="s">
        <v>479</v>
      </c>
      <c r="B147" s="202" t="s">
        <v>480</v>
      </c>
      <c r="C147" s="179"/>
      <c r="D147" s="180" t="s">
        <v>478</v>
      </c>
      <c r="E147" s="208">
        <v>43166</v>
      </c>
      <c r="F147" s="208">
        <v>43166</v>
      </c>
      <c r="G147" s="208"/>
      <c r="H147" s="208"/>
      <c r="I147" s="208"/>
      <c r="J147" s="180" t="s">
        <v>644</v>
      </c>
      <c r="K147" s="204" t="s">
        <v>1</v>
      </c>
      <c r="L147" s="205">
        <v>0</v>
      </c>
      <c r="M147" s="205">
        <v>0</v>
      </c>
      <c r="N147" s="205">
        <v>0</v>
      </c>
      <c r="O147" s="205">
        <v>0</v>
      </c>
    </row>
    <row r="148" spans="1:15" ht="65.25" x14ac:dyDescent="0.2">
      <c r="A148" s="172"/>
      <c r="B148" s="173" t="s">
        <v>623</v>
      </c>
      <c r="C148" s="169">
        <v>1.2</v>
      </c>
      <c r="D148" s="168" t="s">
        <v>478</v>
      </c>
      <c r="E148" s="158">
        <v>43166</v>
      </c>
      <c r="F148" s="158">
        <v>43166</v>
      </c>
      <c r="G148" s="158"/>
      <c r="H148" s="158" t="s">
        <v>1</v>
      </c>
      <c r="I148" s="158" t="s">
        <v>1</v>
      </c>
      <c r="J148" s="168" t="s">
        <v>1</v>
      </c>
      <c r="K148" s="156" t="s">
        <v>1</v>
      </c>
      <c r="L148" s="126" t="s">
        <v>1</v>
      </c>
      <c r="M148" s="126" t="s">
        <v>1</v>
      </c>
      <c r="N148" s="126" t="s">
        <v>1</v>
      </c>
      <c r="O148" s="126" t="s">
        <v>1</v>
      </c>
    </row>
    <row r="149" spans="1:15" x14ac:dyDescent="0.2">
      <c r="A149" s="348" t="s">
        <v>797</v>
      </c>
      <c r="B149" s="350" t="s">
        <v>798</v>
      </c>
      <c r="C149" s="352"/>
      <c r="D149" s="354" t="s">
        <v>2</v>
      </c>
      <c r="E149" s="341">
        <v>44196</v>
      </c>
      <c r="F149" s="357" t="s">
        <v>693</v>
      </c>
      <c r="G149" s="359" t="s">
        <v>1</v>
      </c>
      <c r="H149" s="357"/>
      <c r="I149" s="357"/>
      <c r="J149" s="360"/>
      <c r="K149" s="198" t="s">
        <v>799</v>
      </c>
      <c r="L149" s="199">
        <v>172544.3</v>
      </c>
      <c r="M149" s="199">
        <v>172544.3</v>
      </c>
      <c r="N149" s="199">
        <v>39285.199999999997</v>
      </c>
      <c r="O149" s="328"/>
    </row>
    <row r="150" spans="1:15" x14ac:dyDescent="0.2">
      <c r="A150" s="349"/>
      <c r="B150" s="351"/>
      <c r="C150" s="353"/>
      <c r="D150" s="355"/>
      <c r="E150" s="356"/>
      <c r="F150" s="358"/>
      <c r="G150" s="359"/>
      <c r="H150" s="358"/>
      <c r="I150" s="358"/>
      <c r="J150" s="361"/>
      <c r="K150" s="204" t="s">
        <v>1</v>
      </c>
      <c r="L150" s="199">
        <v>-5500000</v>
      </c>
      <c r="M150" s="199">
        <v>-5500000</v>
      </c>
      <c r="N150" s="199">
        <v>1207579.3999999999</v>
      </c>
      <c r="O150" s="329"/>
    </row>
    <row r="151" spans="1:15" ht="89.25" x14ac:dyDescent="0.2">
      <c r="A151" s="186" t="s">
        <v>800</v>
      </c>
      <c r="B151" s="247" t="s">
        <v>801</v>
      </c>
      <c r="C151" s="188"/>
      <c r="D151" s="189" t="s">
        <v>478</v>
      </c>
      <c r="E151" s="190">
        <v>43830</v>
      </c>
      <c r="F151" s="228" t="s">
        <v>693</v>
      </c>
      <c r="G151" s="158" t="s">
        <v>1</v>
      </c>
      <c r="H151" s="228"/>
      <c r="I151" s="228"/>
      <c r="J151" s="221"/>
      <c r="K151" s="204" t="s">
        <v>1</v>
      </c>
      <c r="L151" s="205">
        <v>171500</v>
      </c>
      <c r="M151" s="205">
        <v>171500</v>
      </c>
      <c r="N151" s="205">
        <v>38915.199999999997</v>
      </c>
      <c r="O151" s="252">
        <v>0</v>
      </c>
    </row>
    <row r="152" spans="1:15" ht="38.25" x14ac:dyDescent="0.2">
      <c r="A152" s="186" t="s">
        <v>802</v>
      </c>
      <c r="B152" s="247" t="s">
        <v>803</v>
      </c>
      <c r="C152" s="188"/>
      <c r="D152" s="189" t="s">
        <v>478</v>
      </c>
      <c r="E152" s="208">
        <v>44196</v>
      </c>
      <c r="F152" s="228" t="s">
        <v>693</v>
      </c>
      <c r="G152" s="158" t="s">
        <v>1</v>
      </c>
      <c r="H152" s="228"/>
      <c r="I152" s="228"/>
      <c r="J152" s="221"/>
      <c r="K152" s="204" t="s">
        <v>804</v>
      </c>
      <c r="L152" s="205">
        <v>1044.3</v>
      </c>
      <c r="M152" s="205">
        <v>1044.3</v>
      </c>
      <c r="N152" s="205">
        <v>370</v>
      </c>
      <c r="O152" s="252">
        <v>0</v>
      </c>
    </row>
    <row r="153" spans="1:15" s="170" customFormat="1" ht="72.75" customHeight="1" x14ac:dyDescent="0.2">
      <c r="A153" s="201" t="s">
        <v>45</v>
      </c>
      <c r="B153" s="178" t="s">
        <v>624</v>
      </c>
      <c r="C153" s="183"/>
      <c r="D153" s="181" t="s">
        <v>2</v>
      </c>
      <c r="E153" s="209">
        <v>44196</v>
      </c>
      <c r="F153" s="209"/>
      <c r="G153" s="209"/>
      <c r="H153" s="209"/>
      <c r="I153" s="209"/>
      <c r="J153" s="181"/>
      <c r="K153" s="198" t="s">
        <v>565</v>
      </c>
      <c r="L153" s="205">
        <v>0</v>
      </c>
      <c r="M153" s="205">
        <v>0</v>
      </c>
      <c r="N153" s="205">
        <v>0</v>
      </c>
      <c r="O153" s="205">
        <v>0</v>
      </c>
    </row>
    <row r="154" spans="1:15" s="170" customFormat="1" ht="69" customHeight="1" x14ac:dyDescent="0.2">
      <c r="A154" s="127" t="s">
        <v>46</v>
      </c>
      <c r="B154" s="191" t="s">
        <v>504</v>
      </c>
      <c r="C154" s="169"/>
      <c r="D154" s="168" t="s">
        <v>481</v>
      </c>
      <c r="E154" s="156" t="s">
        <v>482</v>
      </c>
      <c r="F154" s="156"/>
      <c r="G154" s="156"/>
      <c r="H154" s="156"/>
      <c r="I154" s="156"/>
      <c r="J154" s="168" t="s">
        <v>646</v>
      </c>
      <c r="K154" s="156" t="s">
        <v>1</v>
      </c>
      <c r="L154" s="205">
        <v>0</v>
      </c>
      <c r="M154" s="205">
        <v>0</v>
      </c>
      <c r="N154" s="205">
        <v>0</v>
      </c>
      <c r="O154" s="205">
        <v>0</v>
      </c>
    </row>
    <row r="155" spans="1:15" s="170" customFormat="1" ht="72.75" customHeight="1" x14ac:dyDescent="0.2">
      <c r="A155" s="148"/>
      <c r="B155" s="157" t="s">
        <v>603</v>
      </c>
      <c r="C155" s="169">
        <v>2</v>
      </c>
      <c r="D155" s="168" t="s">
        <v>481</v>
      </c>
      <c r="E155" s="156" t="s">
        <v>483</v>
      </c>
      <c r="F155" s="156" t="s">
        <v>645</v>
      </c>
      <c r="G155" s="156"/>
      <c r="H155" s="156" t="s">
        <v>1</v>
      </c>
      <c r="I155" s="156" t="s">
        <v>1</v>
      </c>
      <c r="J155" s="168" t="s">
        <v>1</v>
      </c>
      <c r="K155" s="156" t="s">
        <v>1</v>
      </c>
      <c r="L155" s="126" t="s">
        <v>1</v>
      </c>
      <c r="M155" s="126" t="s">
        <v>1</v>
      </c>
      <c r="N155" s="126" t="s">
        <v>1</v>
      </c>
      <c r="O155" s="126" t="s">
        <v>1</v>
      </c>
    </row>
    <row r="156" spans="1:15" ht="38.25" x14ac:dyDescent="0.2">
      <c r="A156" s="201" t="s">
        <v>47</v>
      </c>
      <c r="B156" s="178" t="s">
        <v>77</v>
      </c>
      <c r="C156" s="183"/>
      <c r="D156" s="181" t="s">
        <v>2</v>
      </c>
      <c r="E156" s="209">
        <v>44196</v>
      </c>
      <c r="F156" s="209"/>
      <c r="G156" s="209"/>
      <c r="H156" s="209"/>
      <c r="I156" s="209"/>
      <c r="J156" s="181"/>
      <c r="K156" s="198" t="s">
        <v>562</v>
      </c>
      <c r="L156" s="205">
        <v>0</v>
      </c>
      <c r="M156" s="205">
        <v>0</v>
      </c>
      <c r="N156" s="205">
        <v>0</v>
      </c>
      <c r="O156" s="205">
        <v>0</v>
      </c>
    </row>
    <row r="157" spans="1:15" ht="68.25" customHeight="1" x14ac:dyDescent="0.2">
      <c r="A157" s="177" t="s">
        <v>48</v>
      </c>
      <c r="B157" s="202" t="s">
        <v>604</v>
      </c>
      <c r="C157" s="179"/>
      <c r="D157" s="180" t="s">
        <v>481</v>
      </c>
      <c r="E157" s="208" t="s">
        <v>484</v>
      </c>
      <c r="F157" s="208"/>
      <c r="G157" s="208"/>
      <c r="H157" s="208"/>
      <c r="I157" s="208"/>
      <c r="J157" s="180" t="s">
        <v>647</v>
      </c>
      <c r="K157" s="204" t="s">
        <v>1</v>
      </c>
      <c r="L157" s="205">
        <v>0</v>
      </c>
      <c r="M157" s="205">
        <v>0</v>
      </c>
      <c r="N157" s="205">
        <v>0</v>
      </c>
      <c r="O157" s="205">
        <v>0</v>
      </c>
    </row>
    <row r="158" spans="1:15" ht="84" customHeight="1" x14ac:dyDescent="0.2">
      <c r="A158" s="149"/>
      <c r="B158" s="157" t="s">
        <v>605</v>
      </c>
      <c r="C158" s="169">
        <v>2</v>
      </c>
      <c r="D158" s="168" t="s">
        <v>481</v>
      </c>
      <c r="E158" s="156" t="s">
        <v>485</v>
      </c>
      <c r="F158" s="156" t="s">
        <v>485</v>
      </c>
      <c r="G158" s="156"/>
      <c r="H158" s="156" t="s">
        <v>1</v>
      </c>
      <c r="I158" s="156" t="s">
        <v>1</v>
      </c>
      <c r="J158" s="168" t="s">
        <v>1</v>
      </c>
      <c r="K158" s="156" t="s">
        <v>1</v>
      </c>
      <c r="L158" s="126" t="s">
        <v>1</v>
      </c>
      <c r="M158" s="126" t="s">
        <v>1</v>
      </c>
      <c r="N158" s="126" t="s">
        <v>1</v>
      </c>
      <c r="O158" s="126" t="s">
        <v>1</v>
      </c>
    </row>
    <row r="159" spans="1:15" ht="76.5" x14ac:dyDescent="0.2">
      <c r="A159" s="201" t="s">
        <v>486</v>
      </c>
      <c r="B159" s="178" t="s">
        <v>487</v>
      </c>
      <c r="C159" s="183"/>
      <c r="D159" s="181" t="s">
        <v>71</v>
      </c>
      <c r="E159" s="209">
        <v>44196</v>
      </c>
      <c r="F159" s="209"/>
      <c r="G159" s="209"/>
      <c r="H159" s="209"/>
      <c r="I159" s="209"/>
      <c r="J159" s="181"/>
      <c r="K159" s="198" t="s">
        <v>561</v>
      </c>
      <c r="L159" s="205">
        <v>0</v>
      </c>
      <c r="M159" s="205">
        <v>0</v>
      </c>
      <c r="N159" s="205">
        <v>0</v>
      </c>
      <c r="O159" s="205">
        <v>0</v>
      </c>
    </row>
    <row r="160" spans="1:15" ht="75" customHeight="1" x14ac:dyDescent="0.2">
      <c r="A160" s="177" t="s">
        <v>488</v>
      </c>
      <c r="B160" s="216" t="s">
        <v>489</v>
      </c>
      <c r="C160" s="217"/>
      <c r="D160" s="180" t="s">
        <v>490</v>
      </c>
      <c r="E160" s="208">
        <v>44196</v>
      </c>
      <c r="F160" s="208"/>
      <c r="G160" s="208"/>
      <c r="H160" s="208"/>
      <c r="I160" s="208"/>
      <c r="J160" s="210" t="s">
        <v>652</v>
      </c>
      <c r="K160" s="204" t="s">
        <v>1</v>
      </c>
      <c r="L160" s="205">
        <v>0</v>
      </c>
      <c r="M160" s="205">
        <v>0</v>
      </c>
      <c r="N160" s="205">
        <v>0</v>
      </c>
      <c r="O160" s="205">
        <v>0</v>
      </c>
    </row>
    <row r="161" spans="1:15" ht="94.5" customHeight="1" x14ac:dyDescent="0.2">
      <c r="A161" s="172"/>
      <c r="B161" s="159" t="s">
        <v>617</v>
      </c>
      <c r="C161" s="160"/>
      <c r="D161" s="168" t="s">
        <v>490</v>
      </c>
      <c r="E161" s="158">
        <v>43160</v>
      </c>
      <c r="F161" s="158">
        <v>43159</v>
      </c>
      <c r="G161" s="158"/>
      <c r="H161" s="158" t="s">
        <v>1</v>
      </c>
      <c r="I161" s="158" t="s">
        <v>1</v>
      </c>
      <c r="J161" s="161" t="s">
        <v>1</v>
      </c>
      <c r="K161" s="156" t="s">
        <v>1</v>
      </c>
      <c r="L161" s="128" t="s">
        <v>1</v>
      </c>
      <c r="M161" s="128" t="s">
        <v>1</v>
      </c>
      <c r="N161" s="128" t="s">
        <v>1</v>
      </c>
      <c r="O161" s="128" t="s">
        <v>1</v>
      </c>
    </row>
    <row r="162" spans="1:15" ht="38.25" customHeight="1" x14ac:dyDescent="0.2">
      <c r="A162" s="346" t="s">
        <v>19</v>
      </c>
      <c r="B162" s="428" t="s">
        <v>824</v>
      </c>
      <c r="C162" s="426" t="s">
        <v>1</v>
      </c>
      <c r="D162" s="380" t="s">
        <v>2</v>
      </c>
      <c r="E162" s="369">
        <v>44196</v>
      </c>
      <c r="F162" s="369" t="s">
        <v>754</v>
      </c>
      <c r="G162" s="369" t="s">
        <v>1</v>
      </c>
      <c r="H162" s="264"/>
      <c r="I162" s="264"/>
      <c r="J162" s="424"/>
      <c r="K162" s="198" t="s">
        <v>825</v>
      </c>
      <c r="L162" s="199">
        <v>77210554</v>
      </c>
      <c r="M162" s="199">
        <f>M164+M168</f>
        <v>75229344.199999988</v>
      </c>
      <c r="N162" s="199">
        <f>N164+N168</f>
        <v>2132347.2999999998</v>
      </c>
      <c r="O162" s="442">
        <v>0</v>
      </c>
    </row>
    <row r="163" spans="1:15" x14ac:dyDescent="0.2">
      <c r="A163" s="347"/>
      <c r="B163" s="429"/>
      <c r="C163" s="427"/>
      <c r="D163" s="382"/>
      <c r="E163" s="370"/>
      <c r="F163" s="370"/>
      <c r="G163" s="370"/>
      <c r="H163" s="264"/>
      <c r="I163" s="264"/>
      <c r="J163" s="424"/>
      <c r="K163" s="198" t="s">
        <v>1</v>
      </c>
      <c r="L163" s="425">
        <v>-2056470</v>
      </c>
      <c r="M163" s="441">
        <v>-2056470</v>
      </c>
      <c r="N163" s="441">
        <v>0</v>
      </c>
      <c r="O163" s="443"/>
    </row>
    <row r="164" spans="1:15" ht="38.25" x14ac:dyDescent="0.2">
      <c r="A164" s="255" t="s">
        <v>826</v>
      </c>
      <c r="B164" s="267" t="s">
        <v>827</v>
      </c>
      <c r="C164" s="257"/>
      <c r="D164" s="259" t="s">
        <v>2</v>
      </c>
      <c r="E164" s="209">
        <v>44196</v>
      </c>
      <c r="F164" s="127" t="s">
        <v>693</v>
      </c>
      <c r="G164" s="156" t="s">
        <v>36</v>
      </c>
      <c r="H164" s="209"/>
      <c r="I164" s="209"/>
      <c r="J164" s="259"/>
      <c r="K164" s="198" t="s">
        <v>828</v>
      </c>
      <c r="L164" s="199">
        <v>64502694.600000001</v>
      </c>
      <c r="M164" s="199">
        <f>M165+M166+M167</f>
        <v>62521484.799999997</v>
      </c>
      <c r="N164" s="199">
        <f>N165+N166</f>
        <v>1317071.3999999999</v>
      </c>
      <c r="O164" s="444">
        <v>0</v>
      </c>
    </row>
    <row r="165" spans="1:15" x14ac:dyDescent="0.2">
      <c r="A165" s="333" t="s">
        <v>829</v>
      </c>
      <c r="B165" s="430" t="s">
        <v>830</v>
      </c>
      <c r="C165" s="431"/>
      <c r="D165" s="335" t="s">
        <v>831</v>
      </c>
      <c r="E165" s="339">
        <v>44196</v>
      </c>
      <c r="F165" s="339" t="s">
        <v>832</v>
      </c>
      <c r="G165" s="339" t="s">
        <v>1</v>
      </c>
      <c r="H165" s="339"/>
      <c r="I165" s="339"/>
      <c r="J165" s="335" t="s">
        <v>833</v>
      </c>
      <c r="K165" s="204" t="s">
        <v>834</v>
      </c>
      <c r="L165" s="205">
        <v>53029507.399999999</v>
      </c>
      <c r="M165" s="439">
        <v>51605942.100000001</v>
      </c>
      <c r="N165" s="439">
        <v>1265952.8999999999</v>
      </c>
      <c r="O165" s="445">
        <v>0</v>
      </c>
    </row>
    <row r="166" spans="1:15" x14ac:dyDescent="0.2">
      <c r="A166" s="334"/>
      <c r="B166" s="432"/>
      <c r="C166" s="433"/>
      <c r="D166" s="336"/>
      <c r="E166" s="340"/>
      <c r="F166" s="340"/>
      <c r="G166" s="340"/>
      <c r="H166" s="340"/>
      <c r="I166" s="340"/>
      <c r="J166" s="336"/>
      <c r="K166" s="204" t="s">
        <v>835</v>
      </c>
      <c r="L166" s="205">
        <v>8981617.9000000004</v>
      </c>
      <c r="M166" s="439">
        <v>8423973.4000000004</v>
      </c>
      <c r="N166" s="439">
        <v>51118.5</v>
      </c>
      <c r="O166" s="446"/>
    </row>
    <row r="167" spans="1:15" x14ac:dyDescent="0.2">
      <c r="A167" s="334"/>
      <c r="B167" s="432"/>
      <c r="C167" s="433"/>
      <c r="D167" s="336"/>
      <c r="E167" s="340"/>
      <c r="F167" s="340"/>
      <c r="G167" s="340"/>
      <c r="H167" s="340"/>
      <c r="I167" s="340"/>
      <c r="J167" s="336"/>
      <c r="K167" s="204" t="s">
        <v>836</v>
      </c>
      <c r="L167" s="205">
        <v>2491569.2999999998</v>
      </c>
      <c r="M167" s="439">
        <v>2491569.2999999998</v>
      </c>
      <c r="N167" s="439">
        <v>0</v>
      </c>
      <c r="O167" s="447"/>
    </row>
    <row r="168" spans="1:15" ht="21.75" customHeight="1" x14ac:dyDescent="0.2">
      <c r="A168" s="348" t="s">
        <v>837</v>
      </c>
      <c r="B168" s="434" t="s">
        <v>838</v>
      </c>
      <c r="C168" s="352"/>
      <c r="D168" s="354" t="s">
        <v>2</v>
      </c>
      <c r="E168" s="341">
        <v>44196</v>
      </c>
      <c r="F168" s="341" t="s">
        <v>693</v>
      </c>
      <c r="G168" s="341" t="s">
        <v>1</v>
      </c>
      <c r="H168" s="341"/>
      <c r="I168" s="341"/>
      <c r="J168" s="354"/>
      <c r="K168" s="255" t="s">
        <v>839</v>
      </c>
      <c r="L168" s="199">
        <v>12707859.4</v>
      </c>
      <c r="M168" s="199">
        <f>M170+M171+M172+M173</f>
        <v>12707859.399999999</v>
      </c>
      <c r="N168" s="199">
        <f>N170+N171+N172+N173</f>
        <v>815275.89999999991</v>
      </c>
      <c r="O168" s="448">
        <v>0</v>
      </c>
    </row>
    <row r="169" spans="1:15" ht="33" customHeight="1" x14ac:dyDescent="0.2">
      <c r="A169" s="349"/>
      <c r="B169" s="435"/>
      <c r="C169" s="353"/>
      <c r="D169" s="355"/>
      <c r="E169" s="356"/>
      <c r="F169" s="368"/>
      <c r="G169" s="368"/>
      <c r="H169" s="368"/>
      <c r="I169" s="368"/>
      <c r="J169" s="355"/>
      <c r="K169" s="256" t="s">
        <v>1</v>
      </c>
      <c r="L169" s="436">
        <v>-2056470</v>
      </c>
      <c r="M169" s="441">
        <v>-2056470</v>
      </c>
      <c r="N169" s="441">
        <v>0</v>
      </c>
      <c r="O169" s="449"/>
    </row>
    <row r="170" spans="1:15" x14ac:dyDescent="0.2">
      <c r="A170" s="349" t="s">
        <v>840</v>
      </c>
      <c r="B170" s="435" t="s">
        <v>841</v>
      </c>
      <c r="C170" s="353"/>
      <c r="D170" s="355" t="s">
        <v>831</v>
      </c>
      <c r="E170" s="339">
        <v>44196</v>
      </c>
      <c r="F170" s="339" t="s">
        <v>693</v>
      </c>
      <c r="G170" s="339" t="s">
        <v>1</v>
      </c>
      <c r="H170" s="339"/>
      <c r="I170" s="339"/>
      <c r="J170" s="355" t="s">
        <v>842</v>
      </c>
      <c r="K170" s="256" t="s">
        <v>843</v>
      </c>
      <c r="L170" s="225">
        <v>163483.4</v>
      </c>
      <c r="M170" s="439">
        <v>163483.4</v>
      </c>
      <c r="N170" s="439">
        <v>132568.5</v>
      </c>
      <c r="O170" s="450">
        <v>0</v>
      </c>
    </row>
    <row r="171" spans="1:15" x14ac:dyDescent="0.2">
      <c r="A171" s="349"/>
      <c r="B171" s="435"/>
      <c r="C171" s="353"/>
      <c r="D171" s="355"/>
      <c r="E171" s="340"/>
      <c r="F171" s="340"/>
      <c r="G171" s="340"/>
      <c r="H171" s="340"/>
      <c r="I171" s="340"/>
      <c r="J171" s="355"/>
      <c r="K171" s="256" t="s">
        <v>844</v>
      </c>
      <c r="L171" s="225">
        <v>323527.8</v>
      </c>
      <c r="M171" s="439">
        <v>323527.8</v>
      </c>
      <c r="N171" s="439">
        <v>243912.6</v>
      </c>
      <c r="O171" s="451"/>
    </row>
    <row r="172" spans="1:15" x14ac:dyDescent="0.2">
      <c r="A172" s="349"/>
      <c r="B172" s="435"/>
      <c r="C172" s="353"/>
      <c r="D172" s="355"/>
      <c r="E172" s="340"/>
      <c r="F172" s="340"/>
      <c r="G172" s="340"/>
      <c r="H172" s="340"/>
      <c r="I172" s="340"/>
      <c r="J172" s="355"/>
      <c r="K172" s="256" t="s">
        <v>845</v>
      </c>
      <c r="L172" s="225">
        <v>9291361.5999999996</v>
      </c>
      <c r="M172" s="439">
        <v>9291361.5999999996</v>
      </c>
      <c r="N172" s="439">
        <v>44311.1</v>
      </c>
      <c r="O172" s="451"/>
    </row>
    <row r="173" spans="1:15" x14ac:dyDescent="0.2">
      <c r="A173" s="349"/>
      <c r="B173" s="435"/>
      <c r="C173" s="353"/>
      <c r="D173" s="355"/>
      <c r="E173" s="340"/>
      <c r="F173" s="340"/>
      <c r="G173" s="340"/>
      <c r="H173" s="340"/>
      <c r="I173" s="340"/>
      <c r="J173" s="355"/>
      <c r="K173" s="256" t="s">
        <v>846</v>
      </c>
      <c r="L173" s="225">
        <v>2929486.6</v>
      </c>
      <c r="M173" s="439">
        <v>2929486.6</v>
      </c>
      <c r="N173" s="439">
        <v>394483.7</v>
      </c>
      <c r="O173" s="451"/>
    </row>
    <row r="174" spans="1:15" x14ac:dyDescent="0.2">
      <c r="A174" s="349"/>
      <c r="B174" s="435"/>
      <c r="C174" s="353"/>
      <c r="D174" s="355"/>
      <c r="E174" s="356"/>
      <c r="F174" s="356"/>
      <c r="G174" s="356"/>
      <c r="H174" s="356"/>
      <c r="I174" s="356"/>
      <c r="J174" s="355"/>
      <c r="K174" s="437" t="s">
        <v>56</v>
      </c>
      <c r="L174" s="438">
        <v>-2056470</v>
      </c>
      <c r="M174" s="456">
        <v>-2056470</v>
      </c>
      <c r="N174" s="456">
        <v>0</v>
      </c>
      <c r="O174" s="451"/>
    </row>
    <row r="175" spans="1:15" ht="56.25" customHeight="1" x14ac:dyDescent="0.2">
      <c r="A175" s="255" t="s">
        <v>848</v>
      </c>
      <c r="B175" s="267" t="s">
        <v>849</v>
      </c>
      <c r="C175" s="257" t="s">
        <v>1</v>
      </c>
      <c r="D175" s="259" t="s">
        <v>2</v>
      </c>
      <c r="E175" s="209">
        <v>44196</v>
      </c>
      <c r="F175" s="254" t="s">
        <v>693</v>
      </c>
      <c r="G175" s="254" t="s">
        <v>1</v>
      </c>
      <c r="H175" s="254"/>
      <c r="I175" s="254"/>
      <c r="J175" s="457" t="s">
        <v>1</v>
      </c>
      <c r="K175" s="196" t="s">
        <v>850</v>
      </c>
      <c r="L175" s="223">
        <v>2344082.4</v>
      </c>
      <c r="M175" s="245">
        <f>M176+M178+M180+M182</f>
        <v>2418082.4</v>
      </c>
      <c r="N175" s="245">
        <f>N180</f>
        <v>140079.4</v>
      </c>
      <c r="O175" s="444"/>
    </row>
    <row r="176" spans="1:15" ht="38.25" x14ac:dyDescent="0.2">
      <c r="A176" s="255" t="s">
        <v>851</v>
      </c>
      <c r="B176" s="267" t="s">
        <v>852</v>
      </c>
      <c r="C176" s="257"/>
      <c r="D176" s="259" t="s">
        <v>2</v>
      </c>
      <c r="E176" s="209">
        <v>44196</v>
      </c>
      <c r="F176" s="266" t="s">
        <v>754</v>
      </c>
      <c r="G176" s="196" t="s">
        <v>36</v>
      </c>
      <c r="H176" s="264"/>
      <c r="I176" s="264"/>
      <c r="J176" s="424"/>
      <c r="K176" s="255" t="s">
        <v>853</v>
      </c>
      <c r="L176" s="199">
        <v>98000</v>
      </c>
      <c r="M176" s="441">
        <v>98000</v>
      </c>
      <c r="N176" s="441">
        <v>0</v>
      </c>
      <c r="O176" s="461">
        <v>0</v>
      </c>
    </row>
    <row r="177" spans="1:15" ht="102" x14ac:dyDescent="0.2">
      <c r="A177" s="256" t="s">
        <v>854</v>
      </c>
      <c r="B177" s="455" t="s">
        <v>855</v>
      </c>
      <c r="C177" s="258"/>
      <c r="D177" s="260" t="s">
        <v>856</v>
      </c>
      <c r="E177" s="208">
        <v>44196</v>
      </c>
      <c r="F177" s="264" t="s">
        <v>693</v>
      </c>
      <c r="G177" s="264" t="s">
        <v>1</v>
      </c>
      <c r="H177" s="264"/>
      <c r="I177" s="264"/>
      <c r="J177" s="168" t="s">
        <v>857</v>
      </c>
      <c r="K177" s="156" t="s">
        <v>858</v>
      </c>
      <c r="L177" s="126">
        <v>98000</v>
      </c>
      <c r="M177" s="440">
        <v>98000</v>
      </c>
      <c r="N177" s="440">
        <v>0</v>
      </c>
      <c r="O177" s="444">
        <v>0</v>
      </c>
    </row>
    <row r="178" spans="1:15" ht="51" x14ac:dyDescent="0.2">
      <c r="A178" s="255" t="s">
        <v>859</v>
      </c>
      <c r="B178" s="267" t="s">
        <v>860</v>
      </c>
      <c r="C178" s="160"/>
      <c r="D178" s="259" t="s">
        <v>71</v>
      </c>
      <c r="E178" s="254">
        <v>44196</v>
      </c>
      <c r="F178" s="254" t="s">
        <v>658</v>
      </c>
      <c r="G178" s="254" t="s">
        <v>1</v>
      </c>
      <c r="H178" s="264"/>
      <c r="I178" s="264"/>
      <c r="J178" s="424"/>
      <c r="K178" s="196" t="s">
        <v>861</v>
      </c>
      <c r="L178" s="223">
        <v>745438.2</v>
      </c>
      <c r="M178" s="441">
        <v>819438.2</v>
      </c>
      <c r="N178" s="441">
        <v>0</v>
      </c>
      <c r="O178" s="461">
        <v>0</v>
      </c>
    </row>
    <row r="179" spans="1:15" ht="51" x14ac:dyDescent="0.2">
      <c r="A179" s="256" t="s">
        <v>862</v>
      </c>
      <c r="B179" s="458" t="s">
        <v>863</v>
      </c>
      <c r="C179" s="160"/>
      <c r="D179" s="168" t="s">
        <v>864</v>
      </c>
      <c r="E179" s="264">
        <v>44196</v>
      </c>
      <c r="F179" s="264" t="s">
        <v>658</v>
      </c>
      <c r="G179" s="264" t="s">
        <v>36</v>
      </c>
      <c r="H179" s="264"/>
      <c r="I179" s="264"/>
      <c r="J179" s="424" t="s">
        <v>865</v>
      </c>
      <c r="K179" s="156" t="s">
        <v>866</v>
      </c>
      <c r="L179" s="205">
        <v>745438.2</v>
      </c>
      <c r="M179" s="440">
        <v>819438.2</v>
      </c>
      <c r="N179" s="440">
        <v>0</v>
      </c>
      <c r="O179" s="444">
        <v>0</v>
      </c>
    </row>
    <row r="180" spans="1:15" ht="38.25" x14ac:dyDescent="0.2">
      <c r="A180" s="255" t="s">
        <v>867</v>
      </c>
      <c r="B180" s="267" t="s">
        <v>868</v>
      </c>
      <c r="C180" s="257"/>
      <c r="D180" s="259" t="s">
        <v>2</v>
      </c>
      <c r="E180" s="209">
        <v>44196</v>
      </c>
      <c r="F180" s="254" t="s">
        <v>658</v>
      </c>
      <c r="G180" s="254" t="s">
        <v>1</v>
      </c>
      <c r="H180" s="264"/>
      <c r="I180" s="264"/>
      <c r="J180" s="424"/>
      <c r="K180" s="259" t="s">
        <v>869</v>
      </c>
      <c r="L180" s="268">
        <v>1481044.2</v>
      </c>
      <c r="M180" s="441">
        <v>1481044.2</v>
      </c>
      <c r="N180" s="441">
        <v>140079.4</v>
      </c>
      <c r="O180" s="441">
        <v>436953.9</v>
      </c>
    </row>
    <row r="181" spans="1:15" ht="102" x14ac:dyDescent="0.2">
      <c r="A181" s="256" t="s">
        <v>870</v>
      </c>
      <c r="B181" s="455" t="s">
        <v>871</v>
      </c>
      <c r="C181" s="258"/>
      <c r="D181" s="260" t="s">
        <v>856</v>
      </c>
      <c r="E181" s="208">
        <v>44196</v>
      </c>
      <c r="F181" s="208" t="s">
        <v>658</v>
      </c>
      <c r="G181" s="208" t="s">
        <v>36</v>
      </c>
      <c r="H181" s="263"/>
      <c r="I181" s="263"/>
      <c r="J181" s="262" t="s">
        <v>872</v>
      </c>
      <c r="K181" s="437" t="s">
        <v>869</v>
      </c>
      <c r="L181" s="438">
        <v>1481044.2</v>
      </c>
      <c r="M181" s="440">
        <v>1481044.2</v>
      </c>
      <c r="N181" s="440">
        <v>140079.4</v>
      </c>
      <c r="O181" s="440">
        <v>436953.9</v>
      </c>
    </row>
    <row r="182" spans="1:15" ht="38.25" x14ac:dyDescent="0.2">
      <c r="A182" s="255" t="s">
        <v>873</v>
      </c>
      <c r="B182" s="267" t="s">
        <v>874</v>
      </c>
      <c r="C182" s="257"/>
      <c r="D182" s="259" t="s">
        <v>2</v>
      </c>
      <c r="E182" s="209">
        <v>44196</v>
      </c>
      <c r="F182" s="209" t="s">
        <v>658</v>
      </c>
      <c r="G182" s="209" t="s">
        <v>1</v>
      </c>
      <c r="H182" s="269"/>
      <c r="I182" s="269"/>
      <c r="J182" s="265"/>
      <c r="K182" s="460" t="s">
        <v>875</v>
      </c>
      <c r="L182" s="436">
        <v>19600</v>
      </c>
      <c r="M182" s="441">
        <v>19600</v>
      </c>
      <c r="N182" s="441">
        <v>0</v>
      </c>
      <c r="O182" s="461">
        <v>0</v>
      </c>
    </row>
    <row r="183" spans="1:15" ht="102" x14ac:dyDescent="0.2">
      <c r="A183" s="256" t="s">
        <v>876</v>
      </c>
      <c r="B183" s="455" t="s">
        <v>877</v>
      </c>
      <c r="C183" s="258"/>
      <c r="D183" s="260" t="s">
        <v>856</v>
      </c>
      <c r="E183" s="261">
        <v>43465</v>
      </c>
      <c r="F183" s="261" t="s">
        <v>658</v>
      </c>
      <c r="G183" s="261" t="s">
        <v>36</v>
      </c>
      <c r="H183" s="263"/>
      <c r="I183" s="263"/>
      <c r="J183" s="262" t="s">
        <v>878</v>
      </c>
      <c r="K183" s="437" t="s">
        <v>875</v>
      </c>
      <c r="L183" s="438">
        <v>19600</v>
      </c>
      <c r="M183" s="440">
        <v>19600</v>
      </c>
      <c r="N183" s="440">
        <v>0</v>
      </c>
      <c r="O183" s="459">
        <v>0</v>
      </c>
    </row>
    <row r="184" spans="1:15" s="170" customFormat="1" ht="31.5" customHeight="1" x14ac:dyDescent="0.2">
      <c r="A184" s="348" t="s">
        <v>20</v>
      </c>
      <c r="B184" s="350" t="s">
        <v>332</v>
      </c>
      <c r="C184" s="352" t="s">
        <v>1</v>
      </c>
      <c r="D184" s="354" t="s">
        <v>2</v>
      </c>
      <c r="E184" s="341">
        <v>44196</v>
      </c>
      <c r="F184" s="341"/>
      <c r="G184" s="341"/>
      <c r="H184" s="218"/>
      <c r="I184" s="218"/>
      <c r="J184" s="343"/>
      <c r="K184" s="198" t="s">
        <v>1</v>
      </c>
      <c r="L184" s="199">
        <v>3151089.3000000003</v>
      </c>
      <c r="M184" s="199">
        <v>3152611.0000000005</v>
      </c>
      <c r="N184" s="199">
        <v>543822.1</v>
      </c>
      <c r="O184" s="421">
        <f>O188+O209</f>
        <v>675314.3</v>
      </c>
    </row>
    <row r="185" spans="1:15" s="170" customFormat="1" ht="26.25" customHeight="1" x14ac:dyDescent="0.2">
      <c r="A185" s="348"/>
      <c r="B185" s="350"/>
      <c r="C185" s="352"/>
      <c r="D185" s="354"/>
      <c r="E185" s="368"/>
      <c r="F185" s="368"/>
      <c r="G185" s="368"/>
      <c r="H185" s="219"/>
      <c r="I185" s="219"/>
      <c r="J185" s="345"/>
      <c r="K185" s="198" t="s">
        <v>1</v>
      </c>
      <c r="L185" s="199">
        <v>-8500000</v>
      </c>
      <c r="M185" s="199">
        <v>-8500000</v>
      </c>
      <c r="N185" s="199">
        <v>-1500490.6</v>
      </c>
      <c r="O185" s="422"/>
    </row>
    <row r="186" spans="1:15" s="170" customFormat="1" ht="29.25" customHeight="1" x14ac:dyDescent="0.2">
      <c r="A186" s="348" t="s">
        <v>29</v>
      </c>
      <c r="B186" s="350" t="s">
        <v>78</v>
      </c>
      <c r="C186" s="352"/>
      <c r="D186" s="354" t="s">
        <v>2</v>
      </c>
      <c r="E186" s="341">
        <v>44196</v>
      </c>
      <c r="F186" s="341"/>
      <c r="G186" s="341"/>
      <c r="H186" s="341"/>
      <c r="I186" s="341"/>
      <c r="J186" s="343"/>
      <c r="K186" s="198" t="s">
        <v>566</v>
      </c>
      <c r="L186" s="199">
        <v>2291583.8000000003</v>
      </c>
      <c r="M186" s="199">
        <v>2291583.8000000003</v>
      </c>
      <c r="N186" s="199">
        <v>404051.90000000008</v>
      </c>
      <c r="O186" s="421">
        <v>627145.4</v>
      </c>
    </row>
    <row r="187" spans="1:15" s="170" customFormat="1" ht="27.75" customHeight="1" x14ac:dyDescent="0.2">
      <c r="A187" s="349"/>
      <c r="B187" s="350"/>
      <c r="C187" s="353"/>
      <c r="D187" s="355"/>
      <c r="E187" s="356"/>
      <c r="F187" s="368"/>
      <c r="G187" s="368"/>
      <c r="H187" s="368"/>
      <c r="I187" s="368"/>
      <c r="J187" s="345"/>
      <c r="K187" s="204" t="s">
        <v>1</v>
      </c>
      <c r="L187" s="199">
        <v>-8500000</v>
      </c>
      <c r="M187" s="199">
        <v>-8500000</v>
      </c>
      <c r="N187" s="199">
        <v>-1500490.6</v>
      </c>
      <c r="O187" s="422"/>
    </row>
    <row r="188" spans="1:15" s="170" customFormat="1" ht="12" customHeight="1" x14ac:dyDescent="0.2">
      <c r="A188" s="333" t="s">
        <v>30</v>
      </c>
      <c r="B188" s="388" t="s">
        <v>606</v>
      </c>
      <c r="C188" s="385"/>
      <c r="D188" s="335" t="s">
        <v>491</v>
      </c>
      <c r="E188" s="339" t="s">
        <v>461</v>
      </c>
      <c r="F188" s="339"/>
      <c r="G188" s="339"/>
      <c r="H188" s="339"/>
      <c r="I188" s="339"/>
      <c r="J188" s="220"/>
      <c r="K188" s="204" t="s">
        <v>570</v>
      </c>
      <c r="L188" s="205">
        <v>957902.7</v>
      </c>
      <c r="M188" s="205">
        <v>957902.7</v>
      </c>
      <c r="N188" s="205">
        <v>138807</v>
      </c>
      <c r="O188" s="330">
        <v>627145.4</v>
      </c>
    </row>
    <row r="189" spans="1:15" s="170" customFormat="1" x14ac:dyDescent="0.2">
      <c r="A189" s="334"/>
      <c r="B189" s="389"/>
      <c r="C189" s="386"/>
      <c r="D189" s="336"/>
      <c r="E189" s="340"/>
      <c r="F189" s="340"/>
      <c r="G189" s="340"/>
      <c r="H189" s="340"/>
      <c r="I189" s="340"/>
      <c r="J189" s="374" t="s">
        <v>653</v>
      </c>
      <c r="K189" s="204" t="s">
        <v>572</v>
      </c>
      <c r="L189" s="205">
        <v>10458.700000000001</v>
      </c>
      <c r="M189" s="205">
        <v>10458.700000000001</v>
      </c>
      <c r="N189" s="205">
        <v>1068.7</v>
      </c>
      <c r="O189" s="331"/>
    </row>
    <row r="190" spans="1:15" s="170" customFormat="1" x14ac:dyDescent="0.2">
      <c r="A190" s="334"/>
      <c r="B190" s="389"/>
      <c r="C190" s="386"/>
      <c r="D190" s="336"/>
      <c r="E190" s="340"/>
      <c r="F190" s="340"/>
      <c r="G190" s="340"/>
      <c r="H190" s="340"/>
      <c r="I190" s="340"/>
      <c r="J190" s="374"/>
      <c r="K190" s="204" t="s">
        <v>571</v>
      </c>
      <c r="L190" s="205">
        <v>289286.59999999998</v>
      </c>
      <c r="M190" s="205">
        <v>289286.59999999998</v>
      </c>
      <c r="N190" s="205">
        <v>37959.699999999997</v>
      </c>
      <c r="O190" s="331"/>
    </row>
    <row r="191" spans="1:15" s="170" customFormat="1" x14ac:dyDescent="0.2">
      <c r="A191" s="334"/>
      <c r="B191" s="389"/>
      <c r="C191" s="386"/>
      <c r="D191" s="336"/>
      <c r="E191" s="340"/>
      <c r="F191" s="340"/>
      <c r="G191" s="340"/>
      <c r="H191" s="340"/>
      <c r="I191" s="340"/>
      <c r="J191" s="374"/>
      <c r="K191" s="204" t="s">
        <v>575</v>
      </c>
      <c r="L191" s="205">
        <v>76114.7</v>
      </c>
      <c r="M191" s="205">
        <v>76114.7</v>
      </c>
      <c r="N191" s="205">
        <v>137.5</v>
      </c>
      <c r="O191" s="331"/>
    </row>
    <row r="192" spans="1:15" s="170" customFormat="1" x14ac:dyDescent="0.2">
      <c r="A192" s="334"/>
      <c r="B192" s="389"/>
      <c r="C192" s="386"/>
      <c r="D192" s="336"/>
      <c r="E192" s="340"/>
      <c r="F192" s="340"/>
      <c r="G192" s="340"/>
      <c r="H192" s="340"/>
      <c r="I192" s="340"/>
      <c r="J192" s="374"/>
      <c r="K192" s="204" t="s">
        <v>576</v>
      </c>
      <c r="L192" s="205">
        <v>327079.8</v>
      </c>
      <c r="M192" s="205">
        <v>327079.8</v>
      </c>
      <c r="N192" s="205">
        <v>82024.100000000006</v>
      </c>
      <c r="O192" s="331"/>
    </row>
    <row r="193" spans="1:15" s="170" customFormat="1" x14ac:dyDescent="0.2">
      <c r="A193" s="334"/>
      <c r="B193" s="389"/>
      <c r="C193" s="386"/>
      <c r="D193" s="336"/>
      <c r="E193" s="340"/>
      <c r="F193" s="340"/>
      <c r="G193" s="340"/>
      <c r="H193" s="340"/>
      <c r="I193" s="340"/>
      <c r="J193" s="374"/>
      <c r="K193" s="204" t="s">
        <v>577</v>
      </c>
      <c r="L193" s="205">
        <v>589575.19999999995</v>
      </c>
      <c r="M193" s="205">
        <v>589575.19999999995</v>
      </c>
      <c r="N193" s="205">
        <v>143236.1</v>
      </c>
      <c r="O193" s="331"/>
    </row>
    <row r="194" spans="1:15" s="170" customFormat="1" x14ac:dyDescent="0.2">
      <c r="A194" s="334"/>
      <c r="B194" s="389"/>
      <c r="C194" s="386"/>
      <c r="D194" s="336"/>
      <c r="E194" s="340"/>
      <c r="F194" s="340"/>
      <c r="G194" s="340"/>
      <c r="H194" s="340"/>
      <c r="I194" s="340"/>
      <c r="J194" s="374"/>
      <c r="K194" s="204" t="s">
        <v>581</v>
      </c>
      <c r="L194" s="205">
        <v>3664.6</v>
      </c>
      <c r="M194" s="205">
        <v>3664.6</v>
      </c>
      <c r="N194" s="205">
        <v>7.5</v>
      </c>
      <c r="O194" s="331"/>
    </row>
    <row r="195" spans="1:15" s="170" customFormat="1" x14ac:dyDescent="0.2">
      <c r="A195" s="334"/>
      <c r="B195" s="389"/>
      <c r="C195" s="386"/>
      <c r="D195" s="336"/>
      <c r="E195" s="340"/>
      <c r="F195" s="340"/>
      <c r="G195" s="340"/>
      <c r="H195" s="340"/>
      <c r="I195" s="340"/>
      <c r="J195" s="374"/>
      <c r="K195" s="204" t="s">
        <v>578</v>
      </c>
      <c r="L195" s="205">
        <v>33542.400000000001</v>
      </c>
      <c r="M195" s="205">
        <v>33542.400000000001</v>
      </c>
      <c r="N195" s="205">
        <v>38.200000000000003</v>
      </c>
      <c r="O195" s="331"/>
    </row>
    <row r="196" spans="1:15" s="170" customFormat="1" x14ac:dyDescent="0.2">
      <c r="A196" s="334"/>
      <c r="B196" s="389"/>
      <c r="C196" s="386"/>
      <c r="D196" s="336"/>
      <c r="E196" s="340"/>
      <c r="F196" s="340"/>
      <c r="G196" s="340"/>
      <c r="H196" s="340"/>
      <c r="I196" s="340"/>
      <c r="J196" s="374"/>
      <c r="K196" s="204" t="s">
        <v>579</v>
      </c>
      <c r="L196" s="205">
        <v>2312.6</v>
      </c>
      <c r="M196" s="205">
        <v>2312.6</v>
      </c>
      <c r="N196" s="205">
        <v>44.8</v>
      </c>
      <c r="O196" s="331"/>
    </row>
    <row r="197" spans="1:15" s="170" customFormat="1" x14ac:dyDescent="0.2">
      <c r="A197" s="334"/>
      <c r="B197" s="389"/>
      <c r="C197" s="386"/>
      <c r="D197" s="336"/>
      <c r="E197" s="340"/>
      <c r="F197" s="340"/>
      <c r="G197" s="340"/>
      <c r="H197" s="340"/>
      <c r="I197" s="340"/>
      <c r="J197" s="374"/>
      <c r="K197" s="204" t="s">
        <v>580</v>
      </c>
      <c r="L197" s="205">
        <v>677</v>
      </c>
      <c r="M197" s="205">
        <v>677</v>
      </c>
      <c r="N197" s="205">
        <v>10.9</v>
      </c>
      <c r="O197" s="331"/>
    </row>
    <row r="198" spans="1:15" s="170" customFormat="1" x14ac:dyDescent="0.2">
      <c r="A198" s="334"/>
      <c r="B198" s="389"/>
      <c r="C198" s="386"/>
      <c r="D198" s="336"/>
      <c r="E198" s="340"/>
      <c r="F198" s="340"/>
      <c r="G198" s="340"/>
      <c r="H198" s="340"/>
      <c r="I198" s="340"/>
      <c r="J198" s="374"/>
      <c r="K198" s="204" t="s">
        <v>582</v>
      </c>
      <c r="L198" s="205">
        <v>797.4</v>
      </c>
      <c r="M198" s="205">
        <v>797.4</v>
      </c>
      <c r="N198" s="205">
        <v>712.5</v>
      </c>
      <c r="O198" s="331"/>
    </row>
    <row r="199" spans="1:15" s="170" customFormat="1" x14ac:dyDescent="0.2">
      <c r="A199" s="334"/>
      <c r="B199" s="389"/>
      <c r="C199" s="386"/>
      <c r="D199" s="336"/>
      <c r="E199" s="340"/>
      <c r="F199" s="340"/>
      <c r="G199" s="340"/>
      <c r="H199" s="340"/>
      <c r="I199" s="340"/>
      <c r="J199" s="374"/>
      <c r="K199" s="204" t="s">
        <v>573</v>
      </c>
      <c r="L199" s="205">
        <v>28.7</v>
      </c>
      <c r="M199" s="205">
        <v>28.7</v>
      </c>
      <c r="N199" s="205">
        <v>4.9000000000000004</v>
      </c>
      <c r="O199" s="331"/>
    </row>
    <row r="200" spans="1:15" s="170" customFormat="1" x14ac:dyDescent="0.2">
      <c r="A200" s="334"/>
      <c r="B200" s="389"/>
      <c r="C200" s="386"/>
      <c r="D200" s="336"/>
      <c r="E200" s="340"/>
      <c r="F200" s="340"/>
      <c r="G200" s="340"/>
      <c r="H200" s="340"/>
      <c r="I200" s="340"/>
      <c r="J200" s="374"/>
      <c r="K200" s="204" t="s">
        <v>574</v>
      </c>
      <c r="L200" s="205">
        <v>143.4</v>
      </c>
      <c r="M200" s="205">
        <v>143.4</v>
      </c>
      <c r="N200" s="205">
        <v>0</v>
      </c>
      <c r="O200" s="331"/>
    </row>
    <row r="201" spans="1:15" s="170" customFormat="1" x14ac:dyDescent="0.2">
      <c r="A201" s="383"/>
      <c r="B201" s="390"/>
      <c r="C201" s="387"/>
      <c r="D201" s="384"/>
      <c r="E201" s="356"/>
      <c r="F201" s="356"/>
      <c r="G201" s="356"/>
      <c r="H201" s="356"/>
      <c r="I201" s="356"/>
      <c r="J201" s="361"/>
      <c r="K201" s="204" t="s">
        <v>68</v>
      </c>
      <c r="L201" s="205">
        <v>-8500000</v>
      </c>
      <c r="M201" s="205">
        <v>-8500000</v>
      </c>
      <c r="N201" s="205">
        <v>-1500490.6</v>
      </c>
      <c r="O201" s="332"/>
    </row>
    <row r="202" spans="1:15" s="170" customFormat="1" ht="70.5" customHeight="1" x14ac:dyDescent="0.2">
      <c r="A202" s="172"/>
      <c r="B202" s="157" t="s">
        <v>492</v>
      </c>
      <c r="C202" s="169"/>
      <c r="D202" s="168" t="s">
        <v>621</v>
      </c>
      <c r="E202" s="158" t="s">
        <v>493</v>
      </c>
      <c r="F202" s="158">
        <v>43140</v>
      </c>
      <c r="G202" s="158"/>
      <c r="H202" s="158" t="s">
        <v>1</v>
      </c>
      <c r="I202" s="158" t="s">
        <v>1</v>
      </c>
      <c r="J202" s="127" t="s">
        <v>1</v>
      </c>
      <c r="K202" s="169" t="s">
        <v>1</v>
      </c>
      <c r="L202" s="169" t="s">
        <v>1</v>
      </c>
      <c r="M202" s="169" t="s">
        <v>1</v>
      </c>
      <c r="N202" s="169" t="s">
        <v>1</v>
      </c>
      <c r="O202" s="169" t="s">
        <v>1</v>
      </c>
    </row>
    <row r="203" spans="1:15" s="170" customFormat="1" ht="101.25" customHeight="1" x14ac:dyDescent="0.2">
      <c r="A203" s="172"/>
      <c r="B203" s="157" t="s">
        <v>494</v>
      </c>
      <c r="C203" s="169"/>
      <c r="D203" s="168" t="s">
        <v>491</v>
      </c>
      <c r="E203" s="158" t="s">
        <v>495</v>
      </c>
      <c r="F203" s="158">
        <v>43124</v>
      </c>
      <c r="G203" s="158"/>
      <c r="H203" s="158" t="s">
        <v>1</v>
      </c>
      <c r="I203" s="158" t="s">
        <v>1</v>
      </c>
      <c r="J203" s="127" t="s">
        <v>1</v>
      </c>
      <c r="K203" s="169" t="s">
        <v>1</v>
      </c>
      <c r="L203" s="169" t="s">
        <v>1</v>
      </c>
      <c r="M203" s="169" t="s">
        <v>1</v>
      </c>
      <c r="N203" s="169" t="s">
        <v>1</v>
      </c>
      <c r="O203" s="169" t="s">
        <v>1</v>
      </c>
    </row>
    <row r="204" spans="1:15" s="170" customFormat="1" ht="163.5" customHeight="1" x14ac:dyDescent="0.2">
      <c r="A204" s="177" t="s">
        <v>31</v>
      </c>
      <c r="B204" s="202" t="s">
        <v>496</v>
      </c>
      <c r="C204" s="179"/>
      <c r="D204" s="180" t="s">
        <v>491</v>
      </c>
      <c r="E204" s="208" t="s">
        <v>497</v>
      </c>
      <c r="F204" s="208"/>
      <c r="G204" s="208"/>
      <c r="H204" s="208"/>
      <c r="I204" s="208"/>
      <c r="J204" s="180" t="s">
        <v>654</v>
      </c>
      <c r="K204" s="204" t="s">
        <v>1</v>
      </c>
      <c r="L204" s="205" t="s">
        <v>1</v>
      </c>
      <c r="M204" s="205" t="s">
        <v>1</v>
      </c>
      <c r="N204" s="205" t="s">
        <v>1</v>
      </c>
      <c r="O204" s="205" t="s">
        <v>1</v>
      </c>
    </row>
    <row r="205" spans="1:15" s="170" customFormat="1" ht="101.25" customHeight="1" x14ac:dyDescent="0.2">
      <c r="A205" s="172"/>
      <c r="B205" s="173" t="s">
        <v>614</v>
      </c>
      <c r="C205" s="169">
        <v>1</v>
      </c>
      <c r="D205" s="168" t="s">
        <v>491</v>
      </c>
      <c r="E205" s="158" t="s">
        <v>498</v>
      </c>
      <c r="F205" s="158">
        <v>43098</v>
      </c>
      <c r="G205" s="158"/>
      <c r="H205" s="158" t="s">
        <v>1</v>
      </c>
      <c r="I205" s="158" t="s">
        <v>1</v>
      </c>
      <c r="J205" s="169" t="s">
        <v>1</v>
      </c>
      <c r="K205" s="156" t="s">
        <v>1</v>
      </c>
      <c r="L205" s="156" t="s">
        <v>1</v>
      </c>
      <c r="M205" s="156" t="s">
        <v>1</v>
      </c>
      <c r="N205" s="156" t="s">
        <v>1</v>
      </c>
      <c r="O205" s="156" t="s">
        <v>1</v>
      </c>
    </row>
    <row r="206" spans="1:15" s="170" customFormat="1" ht="102.75" customHeight="1" x14ac:dyDescent="0.2">
      <c r="A206" s="172"/>
      <c r="B206" s="173" t="s">
        <v>613</v>
      </c>
      <c r="C206" s="169">
        <v>1</v>
      </c>
      <c r="D206" s="168" t="s">
        <v>491</v>
      </c>
      <c r="E206" s="158" t="s">
        <v>498</v>
      </c>
      <c r="F206" s="158">
        <v>43098</v>
      </c>
      <c r="G206" s="158"/>
      <c r="H206" s="158" t="s">
        <v>1</v>
      </c>
      <c r="I206" s="158" t="s">
        <v>1</v>
      </c>
      <c r="J206" s="169" t="s">
        <v>1</v>
      </c>
      <c r="K206" s="156" t="s">
        <v>1</v>
      </c>
      <c r="L206" s="156" t="s">
        <v>1</v>
      </c>
      <c r="M206" s="156" t="s">
        <v>1</v>
      </c>
      <c r="N206" s="156" t="s">
        <v>1</v>
      </c>
      <c r="O206" s="156" t="s">
        <v>1</v>
      </c>
    </row>
    <row r="207" spans="1:15" s="170" customFormat="1" ht="108.75" customHeight="1" x14ac:dyDescent="0.2">
      <c r="A207" s="172"/>
      <c r="B207" s="157" t="s">
        <v>618</v>
      </c>
      <c r="C207" s="169"/>
      <c r="D207" s="168" t="s">
        <v>491</v>
      </c>
      <c r="E207" s="158" t="s">
        <v>499</v>
      </c>
      <c r="F207" s="158">
        <v>42761</v>
      </c>
      <c r="G207" s="158"/>
      <c r="H207" s="158" t="s">
        <v>1</v>
      </c>
      <c r="I207" s="158" t="s">
        <v>1</v>
      </c>
      <c r="J207" s="169" t="s">
        <v>1</v>
      </c>
      <c r="K207" s="156" t="s">
        <v>1</v>
      </c>
      <c r="L207" s="156" t="s">
        <v>1</v>
      </c>
      <c r="M207" s="156" t="s">
        <v>1</v>
      </c>
      <c r="N207" s="156" t="s">
        <v>1</v>
      </c>
      <c r="O207" s="156" t="s">
        <v>1</v>
      </c>
    </row>
    <row r="208" spans="1:15" s="170" customFormat="1" ht="99" customHeight="1" x14ac:dyDescent="0.2">
      <c r="A208" s="172"/>
      <c r="B208" s="157" t="s">
        <v>619</v>
      </c>
      <c r="C208" s="169"/>
      <c r="D208" s="168" t="s">
        <v>491</v>
      </c>
      <c r="E208" s="176" t="s">
        <v>499</v>
      </c>
      <c r="F208" s="176">
        <v>43137</v>
      </c>
      <c r="G208" s="176"/>
      <c r="H208" s="176" t="s">
        <v>1</v>
      </c>
      <c r="I208" s="176" t="s">
        <v>1</v>
      </c>
      <c r="J208" s="169" t="s">
        <v>1</v>
      </c>
      <c r="K208" s="156" t="s">
        <v>1</v>
      </c>
      <c r="L208" s="156" t="s">
        <v>1</v>
      </c>
      <c r="M208" s="156" t="s">
        <v>1</v>
      </c>
      <c r="N208" s="156" t="s">
        <v>1</v>
      </c>
      <c r="O208" s="156" t="s">
        <v>1</v>
      </c>
    </row>
    <row r="209" spans="1:15" s="170" customFormat="1" ht="57.75" customHeight="1" x14ac:dyDescent="0.2">
      <c r="A209" s="201" t="s">
        <v>49</v>
      </c>
      <c r="B209" s="178" t="s">
        <v>335</v>
      </c>
      <c r="C209" s="183"/>
      <c r="D209" s="181" t="s">
        <v>2</v>
      </c>
      <c r="E209" s="209">
        <v>44196</v>
      </c>
      <c r="F209" s="209"/>
      <c r="G209" s="209"/>
      <c r="H209" s="209"/>
      <c r="I209" s="209"/>
      <c r="J209" s="181"/>
      <c r="K209" s="198" t="s">
        <v>567</v>
      </c>
      <c r="L209" s="199">
        <v>859505.5</v>
      </c>
      <c r="M209" s="199">
        <v>861027.20000000007</v>
      </c>
      <c r="N209" s="199">
        <v>139781.09999999998</v>
      </c>
      <c r="O209" s="199">
        <v>48168.9</v>
      </c>
    </row>
    <row r="210" spans="1:15" s="170" customFormat="1" ht="14.25" customHeight="1" x14ac:dyDescent="0.2">
      <c r="A210" s="333" t="s">
        <v>70</v>
      </c>
      <c r="B210" s="335" t="s">
        <v>549</v>
      </c>
      <c r="C210" s="385"/>
      <c r="D210" s="335" t="s">
        <v>621</v>
      </c>
      <c r="E210" s="339" t="s">
        <v>461</v>
      </c>
      <c r="F210" s="339"/>
      <c r="G210" s="339"/>
      <c r="H210" s="339"/>
      <c r="I210" s="339"/>
      <c r="J210" s="335" t="s">
        <v>656</v>
      </c>
      <c r="K210" s="204" t="s">
        <v>583</v>
      </c>
      <c r="L210" s="205">
        <v>546805.80000000005</v>
      </c>
      <c r="M210" s="205">
        <v>546805.80000000005</v>
      </c>
      <c r="N210" s="205">
        <v>94814.9</v>
      </c>
      <c r="O210" s="330">
        <v>48168.9</v>
      </c>
    </row>
    <row r="211" spans="1:15" s="170" customFormat="1" x14ac:dyDescent="0.2">
      <c r="A211" s="334"/>
      <c r="B211" s="336"/>
      <c r="C211" s="386"/>
      <c r="D211" s="336" t="s">
        <v>611</v>
      </c>
      <c r="E211" s="340"/>
      <c r="F211" s="340"/>
      <c r="G211" s="340"/>
      <c r="H211" s="340"/>
      <c r="I211" s="340"/>
      <c r="J211" s="336"/>
      <c r="K211" s="204" t="s">
        <v>585</v>
      </c>
      <c r="L211" s="205">
        <v>3500</v>
      </c>
      <c r="M211" s="205">
        <v>3500</v>
      </c>
      <c r="N211" s="205">
        <v>308.10000000000002</v>
      </c>
      <c r="O211" s="331"/>
    </row>
    <row r="212" spans="1:15" s="170" customFormat="1" x14ac:dyDescent="0.2">
      <c r="A212" s="334"/>
      <c r="B212" s="336"/>
      <c r="C212" s="386"/>
      <c r="D212" s="336" t="s">
        <v>611</v>
      </c>
      <c r="E212" s="340"/>
      <c r="F212" s="340"/>
      <c r="G212" s="340"/>
      <c r="H212" s="340"/>
      <c r="I212" s="340"/>
      <c r="J212" s="336"/>
      <c r="K212" s="204" t="s">
        <v>584</v>
      </c>
      <c r="L212" s="205">
        <v>165135.4</v>
      </c>
      <c r="M212" s="205">
        <v>165135.4</v>
      </c>
      <c r="N212" s="205">
        <v>27833.599999999999</v>
      </c>
      <c r="O212" s="331"/>
    </row>
    <row r="213" spans="1:15" s="170" customFormat="1" x14ac:dyDescent="0.2">
      <c r="A213" s="334"/>
      <c r="B213" s="336"/>
      <c r="C213" s="386"/>
      <c r="D213" s="336" t="s">
        <v>611</v>
      </c>
      <c r="E213" s="340"/>
      <c r="F213" s="340"/>
      <c r="G213" s="340"/>
      <c r="H213" s="340"/>
      <c r="I213" s="340"/>
      <c r="J213" s="336"/>
      <c r="K213" s="204" t="s">
        <v>588</v>
      </c>
      <c r="L213" s="205">
        <v>8200</v>
      </c>
      <c r="M213" s="205">
        <v>8375.5</v>
      </c>
      <c r="N213" s="205">
        <v>124.4</v>
      </c>
      <c r="O213" s="331"/>
    </row>
    <row r="214" spans="1:15" s="170" customFormat="1" x14ac:dyDescent="0.2">
      <c r="A214" s="334"/>
      <c r="B214" s="336"/>
      <c r="C214" s="386"/>
      <c r="D214" s="336" t="s">
        <v>611</v>
      </c>
      <c r="E214" s="340"/>
      <c r="F214" s="340"/>
      <c r="G214" s="340"/>
      <c r="H214" s="340"/>
      <c r="I214" s="340"/>
      <c r="J214" s="336"/>
      <c r="K214" s="204" t="s">
        <v>589</v>
      </c>
      <c r="L214" s="205">
        <v>116647.2</v>
      </c>
      <c r="M214" s="205">
        <v>117993.4</v>
      </c>
      <c r="N214" s="205">
        <v>12815.4</v>
      </c>
      <c r="O214" s="331"/>
    </row>
    <row r="215" spans="1:15" s="170" customFormat="1" x14ac:dyDescent="0.2">
      <c r="A215" s="334"/>
      <c r="B215" s="336"/>
      <c r="C215" s="386"/>
      <c r="D215" s="336" t="s">
        <v>611</v>
      </c>
      <c r="E215" s="340"/>
      <c r="F215" s="340"/>
      <c r="G215" s="340"/>
      <c r="H215" s="340"/>
      <c r="I215" s="340"/>
      <c r="J215" s="336"/>
      <c r="K215" s="204" t="s">
        <v>593</v>
      </c>
      <c r="L215" s="205">
        <v>166.2</v>
      </c>
      <c r="M215" s="205">
        <v>166.2</v>
      </c>
      <c r="N215" s="205">
        <v>26.4</v>
      </c>
      <c r="O215" s="331"/>
    </row>
    <row r="216" spans="1:15" s="170" customFormat="1" x14ac:dyDescent="0.2">
      <c r="A216" s="334"/>
      <c r="B216" s="336"/>
      <c r="C216" s="386"/>
      <c r="D216" s="336" t="s">
        <v>611</v>
      </c>
      <c r="E216" s="340"/>
      <c r="F216" s="340"/>
      <c r="G216" s="340"/>
      <c r="H216" s="340"/>
      <c r="I216" s="340"/>
      <c r="J216" s="336"/>
      <c r="K216" s="204" t="s">
        <v>590</v>
      </c>
      <c r="L216" s="205">
        <v>13328</v>
      </c>
      <c r="M216" s="205">
        <v>13328</v>
      </c>
      <c r="N216" s="205">
        <v>3371.7</v>
      </c>
      <c r="O216" s="331"/>
    </row>
    <row r="217" spans="1:15" s="170" customFormat="1" x14ac:dyDescent="0.2">
      <c r="A217" s="334"/>
      <c r="B217" s="336"/>
      <c r="C217" s="386"/>
      <c r="D217" s="336" t="s">
        <v>611</v>
      </c>
      <c r="E217" s="340"/>
      <c r="F217" s="340"/>
      <c r="G217" s="340"/>
      <c r="H217" s="340"/>
      <c r="I217" s="340"/>
      <c r="J217" s="336"/>
      <c r="K217" s="204" t="s">
        <v>591</v>
      </c>
      <c r="L217" s="205">
        <v>4576.6000000000004</v>
      </c>
      <c r="M217" s="205">
        <v>4576.6000000000004</v>
      </c>
      <c r="N217" s="205">
        <v>452.4</v>
      </c>
      <c r="O217" s="331"/>
    </row>
    <row r="218" spans="1:15" s="170" customFormat="1" x14ac:dyDescent="0.2">
      <c r="A218" s="334"/>
      <c r="B218" s="336"/>
      <c r="C218" s="386"/>
      <c r="D218" s="336" t="s">
        <v>611</v>
      </c>
      <c r="E218" s="340"/>
      <c r="F218" s="340"/>
      <c r="G218" s="340"/>
      <c r="H218" s="340"/>
      <c r="I218" s="340"/>
      <c r="J218" s="336"/>
      <c r="K218" s="204" t="s">
        <v>592</v>
      </c>
      <c r="L218" s="205">
        <v>240</v>
      </c>
      <c r="M218" s="205">
        <v>240</v>
      </c>
      <c r="N218" s="205">
        <v>31.3</v>
      </c>
      <c r="O218" s="331"/>
    </row>
    <row r="219" spans="1:15" s="170" customFormat="1" x14ac:dyDescent="0.2">
      <c r="A219" s="334"/>
      <c r="B219" s="336"/>
      <c r="C219" s="386"/>
      <c r="D219" s="336" t="s">
        <v>611</v>
      </c>
      <c r="E219" s="340"/>
      <c r="F219" s="340"/>
      <c r="G219" s="340"/>
      <c r="H219" s="340"/>
      <c r="I219" s="340"/>
      <c r="J219" s="336"/>
      <c r="K219" s="204" t="s">
        <v>586</v>
      </c>
      <c r="L219" s="205">
        <v>30.3</v>
      </c>
      <c r="M219" s="205">
        <v>30.3</v>
      </c>
      <c r="N219" s="205">
        <v>2.9</v>
      </c>
      <c r="O219" s="331"/>
    </row>
    <row r="220" spans="1:15" s="170" customFormat="1" x14ac:dyDescent="0.2">
      <c r="A220" s="383"/>
      <c r="B220" s="384"/>
      <c r="C220" s="387"/>
      <c r="D220" s="384" t="s">
        <v>611</v>
      </c>
      <c r="E220" s="356"/>
      <c r="F220" s="356"/>
      <c r="G220" s="356"/>
      <c r="H220" s="356"/>
      <c r="I220" s="356"/>
      <c r="J220" s="384"/>
      <c r="K220" s="204" t="s">
        <v>587</v>
      </c>
      <c r="L220" s="205">
        <v>876</v>
      </c>
      <c r="M220" s="205">
        <v>876</v>
      </c>
      <c r="N220" s="205">
        <v>0</v>
      </c>
      <c r="O220" s="332"/>
    </row>
    <row r="221" spans="1:15" s="170" customFormat="1" ht="66.75" customHeight="1" x14ac:dyDescent="0.2">
      <c r="A221" s="172"/>
      <c r="B221" s="157" t="s">
        <v>500</v>
      </c>
      <c r="C221" s="169"/>
      <c r="D221" s="168" t="s">
        <v>621</v>
      </c>
      <c r="E221" s="158" t="s">
        <v>501</v>
      </c>
      <c r="F221" s="158">
        <v>43140</v>
      </c>
      <c r="G221" s="158"/>
      <c r="H221" s="158" t="s">
        <v>1</v>
      </c>
      <c r="I221" s="158" t="s">
        <v>1</v>
      </c>
      <c r="J221" s="168" t="s">
        <v>1</v>
      </c>
      <c r="K221" s="156" t="s">
        <v>1</v>
      </c>
      <c r="L221" s="156" t="s">
        <v>1</v>
      </c>
      <c r="M221" s="156" t="s">
        <v>1</v>
      </c>
      <c r="N221" s="156" t="s">
        <v>1</v>
      </c>
      <c r="O221" s="156" t="s">
        <v>1</v>
      </c>
    </row>
    <row r="222" spans="1:15" ht="45" customHeight="1" x14ac:dyDescent="0.2">
      <c r="A222" s="201" t="s">
        <v>21</v>
      </c>
      <c r="B222" s="267" t="s">
        <v>805</v>
      </c>
      <c r="C222" s="185" t="s">
        <v>1</v>
      </c>
      <c r="D222" s="184" t="s">
        <v>2</v>
      </c>
      <c r="E222" s="209">
        <v>44196</v>
      </c>
      <c r="F222" s="209" t="s">
        <v>693</v>
      </c>
      <c r="G222" s="209" t="s">
        <v>1</v>
      </c>
      <c r="H222" s="209"/>
      <c r="I222" s="209"/>
      <c r="J222" s="181"/>
      <c r="K222" s="209" t="s">
        <v>806</v>
      </c>
      <c r="L222" s="268">
        <v>1530417</v>
      </c>
      <c r="M222" s="199">
        <v>1772589.2</v>
      </c>
      <c r="N222" s="199">
        <v>354735.7</v>
      </c>
      <c r="O222" s="199">
        <v>634974.80000000005</v>
      </c>
    </row>
    <row r="223" spans="1:15" x14ac:dyDescent="0.2">
      <c r="A223" s="333" t="s">
        <v>808</v>
      </c>
      <c r="B223" s="388" t="s">
        <v>807</v>
      </c>
      <c r="C223" s="337"/>
      <c r="D223" s="335" t="s">
        <v>2</v>
      </c>
      <c r="E223" s="339">
        <v>44196</v>
      </c>
      <c r="F223" s="339" t="s">
        <v>693</v>
      </c>
      <c r="G223" s="339" t="s">
        <v>1</v>
      </c>
      <c r="H223" s="342"/>
      <c r="I223" s="342"/>
      <c r="J223" s="344"/>
      <c r="K223" s="189" t="s">
        <v>809</v>
      </c>
      <c r="L223" s="271">
        <v>182370.4</v>
      </c>
      <c r="M223" s="271">
        <v>272370.40000000002</v>
      </c>
      <c r="N223" s="271">
        <v>47708</v>
      </c>
      <c r="O223" s="452">
        <v>634974.80000000005</v>
      </c>
    </row>
    <row r="224" spans="1:15" x14ac:dyDescent="0.2">
      <c r="A224" s="334"/>
      <c r="B224" s="389"/>
      <c r="C224" s="338"/>
      <c r="D224" s="336"/>
      <c r="E224" s="340"/>
      <c r="F224" s="340"/>
      <c r="G224" s="340"/>
      <c r="H224" s="342"/>
      <c r="I224" s="342"/>
      <c r="J224" s="344"/>
      <c r="K224" s="204" t="s">
        <v>810</v>
      </c>
      <c r="L224" s="271">
        <v>55075.8</v>
      </c>
      <c r="M224" s="271">
        <v>70343.7</v>
      </c>
      <c r="N224" s="271">
        <v>8594.9</v>
      </c>
      <c r="O224" s="453"/>
    </row>
    <row r="225" spans="1:15" x14ac:dyDescent="0.2">
      <c r="A225" s="334"/>
      <c r="B225" s="389"/>
      <c r="C225" s="338"/>
      <c r="D225" s="336"/>
      <c r="E225" s="340"/>
      <c r="F225" s="340"/>
      <c r="G225" s="340"/>
      <c r="H225" s="342"/>
      <c r="I225" s="342"/>
      <c r="J225" s="344"/>
      <c r="K225" s="204" t="s">
        <v>811</v>
      </c>
      <c r="L225" s="271">
        <v>282324.2</v>
      </c>
      <c r="M225" s="271">
        <v>374224.2</v>
      </c>
      <c r="N225" s="271">
        <v>63065.2</v>
      </c>
      <c r="O225" s="453"/>
    </row>
    <row r="226" spans="1:15" x14ac:dyDescent="0.2">
      <c r="A226" s="334"/>
      <c r="B226" s="389"/>
      <c r="C226" s="338"/>
      <c r="D226" s="336"/>
      <c r="E226" s="340"/>
      <c r="F226" s="340"/>
      <c r="G226" s="340"/>
      <c r="H226" s="342"/>
      <c r="I226" s="342"/>
      <c r="J226" s="344"/>
      <c r="K226" s="204" t="s">
        <v>812</v>
      </c>
      <c r="L226" s="271">
        <v>85261.9</v>
      </c>
      <c r="M226" s="271">
        <v>111186.5</v>
      </c>
      <c r="N226" s="271">
        <v>17856</v>
      </c>
      <c r="O226" s="453"/>
    </row>
    <row r="227" spans="1:15" x14ac:dyDescent="0.2">
      <c r="A227" s="334"/>
      <c r="B227" s="389"/>
      <c r="C227" s="338"/>
      <c r="D227" s="336"/>
      <c r="E227" s="340"/>
      <c r="F227" s="340"/>
      <c r="G227" s="340"/>
      <c r="H227" s="342"/>
      <c r="I227" s="342"/>
      <c r="J227" s="344"/>
      <c r="K227" s="204" t="s">
        <v>813</v>
      </c>
      <c r="L227" s="271">
        <v>53194.3</v>
      </c>
      <c r="M227" s="271">
        <v>53194.3</v>
      </c>
      <c r="N227" s="271">
        <v>10749.7</v>
      </c>
      <c r="O227" s="453"/>
    </row>
    <row r="228" spans="1:15" x14ac:dyDescent="0.2">
      <c r="A228" s="334"/>
      <c r="B228" s="389"/>
      <c r="C228" s="338"/>
      <c r="D228" s="336"/>
      <c r="E228" s="340"/>
      <c r="F228" s="340"/>
      <c r="G228" s="340"/>
      <c r="H228" s="342"/>
      <c r="I228" s="342"/>
      <c r="J228" s="344"/>
      <c r="K228" s="204" t="s">
        <v>814</v>
      </c>
      <c r="L228" s="271">
        <v>3</v>
      </c>
      <c r="M228" s="271">
        <v>3</v>
      </c>
      <c r="N228" s="271">
        <v>0</v>
      </c>
      <c r="O228" s="453"/>
    </row>
    <row r="229" spans="1:15" x14ac:dyDescent="0.2">
      <c r="A229" s="334"/>
      <c r="B229" s="389"/>
      <c r="C229" s="338"/>
      <c r="D229" s="336"/>
      <c r="E229" s="340"/>
      <c r="F229" s="340"/>
      <c r="G229" s="340"/>
      <c r="H229" s="342"/>
      <c r="I229" s="342"/>
      <c r="J229" s="344"/>
      <c r="K229" s="204" t="s">
        <v>815</v>
      </c>
      <c r="L229" s="271">
        <v>204911.8</v>
      </c>
      <c r="M229" s="271">
        <v>205301.7</v>
      </c>
      <c r="N229" s="271">
        <v>8883.6</v>
      </c>
      <c r="O229" s="453"/>
    </row>
    <row r="230" spans="1:15" x14ac:dyDescent="0.2">
      <c r="A230" s="334"/>
      <c r="B230" s="389"/>
      <c r="C230" s="338"/>
      <c r="D230" s="336"/>
      <c r="E230" s="340"/>
      <c r="F230" s="340"/>
      <c r="G230" s="340"/>
      <c r="H230" s="342"/>
      <c r="I230" s="342"/>
      <c r="J230" s="344"/>
      <c r="K230" s="204" t="s">
        <v>816</v>
      </c>
      <c r="L230" s="271">
        <v>146921.9</v>
      </c>
      <c r="M230" s="271">
        <v>148735.5</v>
      </c>
      <c r="N230" s="271">
        <v>24187</v>
      </c>
      <c r="O230" s="453"/>
    </row>
    <row r="231" spans="1:15" x14ac:dyDescent="0.2">
      <c r="A231" s="334"/>
      <c r="B231" s="389"/>
      <c r="C231" s="338"/>
      <c r="D231" s="336"/>
      <c r="E231" s="340"/>
      <c r="F231" s="340"/>
      <c r="G231" s="340"/>
      <c r="H231" s="342"/>
      <c r="I231" s="342"/>
      <c r="J231" s="344"/>
      <c r="K231" s="204" t="s">
        <v>817</v>
      </c>
      <c r="L231" s="271">
        <v>494819.1</v>
      </c>
      <c r="M231" s="271">
        <v>511588.4</v>
      </c>
      <c r="N231" s="271">
        <v>171113.4</v>
      </c>
      <c r="O231" s="453"/>
    </row>
    <row r="232" spans="1:15" x14ac:dyDescent="0.2">
      <c r="A232" s="334"/>
      <c r="B232" s="389"/>
      <c r="C232" s="338"/>
      <c r="D232" s="336"/>
      <c r="E232" s="340"/>
      <c r="F232" s="340"/>
      <c r="G232" s="340"/>
      <c r="H232" s="342"/>
      <c r="I232" s="342"/>
      <c r="J232" s="344"/>
      <c r="K232" s="204" t="s">
        <v>818</v>
      </c>
      <c r="L232" s="271">
        <v>0</v>
      </c>
      <c r="M232" s="271">
        <v>106.9</v>
      </c>
      <c r="N232" s="271">
        <v>106.8</v>
      </c>
      <c r="O232" s="453"/>
    </row>
    <row r="233" spans="1:15" x14ac:dyDescent="0.2">
      <c r="A233" s="334"/>
      <c r="B233" s="389"/>
      <c r="C233" s="338"/>
      <c r="D233" s="336"/>
      <c r="E233" s="340"/>
      <c r="F233" s="340"/>
      <c r="G233" s="340"/>
      <c r="H233" s="342"/>
      <c r="I233" s="342"/>
      <c r="J233" s="344"/>
      <c r="K233" s="204" t="s">
        <v>819</v>
      </c>
      <c r="L233" s="271">
        <v>147</v>
      </c>
      <c r="M233" s="271">
        <v>147</v>
      </c>
      <c r="N233" s="271">
        <v>136.9</v>
      </c>
      <c r="O233" s="453"/>
    </row>
    <row r="234" spans="1:15" x14ac:dyDescent="0.2">
      <c r="A234" s="334"/>
      <c r="B234" s="389"/>
      <c r="C234" s="338"/>
      <c r="D234" s="336"/>
      <c r="E234" s="340"/>
      <c r="F234" s="340"/>
      <c r="G234" s="340"/>
      <c r="H234" s="342"/>
      <c r="I234" s="342"/>
      <c r="J234" s="344"/>
      <c r="K234" s="204" t="s">
        <v>820</v>
      </c>
      <c r="L234" s="271">
        <v>9419.2999999999993</v>
      </c>
      <c r="M234" s="271">
        <v>9419.2999999999993</v>
      </c>
      <c r="N234" s="271">
        <v>2221.4</v>
      </c>
      <c r="O234" s="453"/>
    </row>
    <row r="235" spans="1:15" x14ac:dyDescent="0.2">
      <c r="A235" s="334"/>
      <c r="B235" s="389"/>
      <c r="C235" s="338"/>
      <c r="D235" s="336"/>
      <c r="E235" s="340"/>
      <c r="F235" s="340"/>
      <c r="G235" s="340"/>
      <c r="H235" s="342"/>
      <c r="I235" s="342"/>
      <c r="J235" s="344"/>
      <c r="K235" s="204" t="s">
        <v>821</v>
      </c>
      <c r="L235" s="271">
        <v>230</v>
      </c>
      <c r="M235" s="271">
        <v>230</v>
      </c>
      <c r="N235" s="271">
        <v>97.7</v>
      </c>
      <c r="O235" s="453"/>
    </row>
    <row r="236" spans="1:15" x14ac:dyDescent="0.2">
      <c r="A236" s="334"/>
      <c r="B236" s="389"/>
      <c r="C236" s="338"/>
      <c r="D236" s="336"/>
      <c r="E236" s="340"/>
      <c r="F236" s="340"/>
      <c r="G236" s="340"/>
      <c r="H236" s="342"/>
      <c r="I236" s="342"/>
      <c r="J236" s="344"/>
      <c r="K236" s="204" t="s">
        <v>822</v>
      </c>
      <c r="L236" s="271">
        <v>130.19999999999999</v>
      </c>
      <c r="M236" s="271">
        <v>130.19999999999999</v>
      </c>
      <c r="N236" s="271">
        <v>8.5</v>
      </c>
      <c r="O236" s="453"/>
    </row>
    <row r="237" spans="1:15" x14ac:dyDescent="0.2">
      <c r="A237" s="334"/>
      <c r="B237" s="389"/>
      <c r="C237" s="338"/>
      <c r="D237" s="336"/>
      <c r="E237" s="340"/>
      <c r="F237" s="340"/>
      <c r="G237" s="340"/>
      <c r="H237" s="342"/>
      <c r="I237" s="342"/>
      <c r="J237" s="344"/>
      <c r="K237" s="204" t="s">
        <v>823</v>
      </c>
      <c r="L237" s="271">
        <v>39</v>
      </c>
      <c r="M237" s="271">
        <v>39</v>
      </c>
      <c r="N237" s="271">
        <v>6.6</v>
      </c>
      <c r="O237" s="453"/>
    </row>
    <row r="238" spans="1:15" x14ac:dyDescent="0.2">
      <c r="A238" s="383"/>
      <c r="B238" s="390"/>
      <c r="C238" s="373"/>
      <c r="D238" s="384"/>
      <c r="E238" s="356"/>
      <c r="F238" s="356"/>
      <c r="G238" s="356"/>
      <c r="H238" s="269"/>
      <c r="I238" s="269"/>
      <c r="J238" s="270"/>
      <c r="K238" s="204" t="s">
        <v>847</v>
      </c>
      <c r="L238" s="439">
        <v>15569.1</v>
      </c>
      <c r="M238" s="439">
        <v>15569.1</v>
      </c>
      <c r="N238" s="439">
        <v>0</v>
      </c>
      <c r="O238" s="454"/>
    </row>
    <row r="239" spans="1:15" ht="45" customHeight="1" x14ac:dyDescent="0.2">
      <c r="A239" s="201" t="s">
        <v>41</v>
      </c>
      <c r="B239" s="187" t="s">
        <v>336</v>
      </c>
      <c r="C239" s="185"/>
      <c r="D239" s="184" t="s">
        <v>2</v>
      </c>
      <c r="E239" s="209">
        <v>44196</v>
      </c>
      <c r="F239" s="209"/>
      <c r="G239" s="209"/>
      <c r="H239" s="209"/>
      <c r="I239" s="209"/>
      <c r="J239" s="184"/>
      <c r="K239" s="198" t="s">
        <v>1</v>
      </c>
      <c r="L239" s="199">
        <v>100000000</v>
      </c>
      <c r="M239" s="199">
        <v>100000000</v>
      </c>
      <c r="N239" s="199">
        <v>95568673.299999997</v>
      </c>
      <c r="O239" s="199">
        <v>0</v>
      </c>
    </row>
    <row r="240" spans="1:15" ht="84.75" customHeight="1" x14ac:dyDescent="0.2">
      <c r="A240" s="182" t="s">
        <v>43</v>
      </c>
      <c r="B240" s="192" t="s">
        <v>333</v>
      </c>
      <c r="C240" s="193"/>
      <c r="D240" s="194" t="s">
        <v>2</v>
      </c>
      <c r="E240" s="222">
        <v>44196</v>
      </c>
      <c r="F240" s="222"/>
      <c r="G240" s="222"/>
      <c r="H240" s="222"/>
      <c r="I240" s="222"/>
      <c r="J240" s="194"/>
      <c r="K240" s="196" t="s">
        <v>568</v>
      </c>
      <c r="L240" s="223">
        <v>100000000</v>
      </c>
      <c r="M240" s="223">
        <v>100000000</v>
      </c>
      <c r="N240" s="223">
        <v>95568673.299999997</v>
      </c>
      <c r="O240" s="223">
        <v>0</v>
      </c>
    </row>
    <row r="241" spans="1:15" ht="118.5" customHeight="1" x14ac:dyDescent="0.2">
      <c r="A241" s="177" t="s">
        <v>608</v>
      </c>
      <c r="B241" s="202" t="s">
        <v>607</v>
      </c>
      <c r="C241" s="224"/>
      <c r="D241" s="180" t="s">
        <v>502</v>
      </c>
      <c r="E241" s="167">
        <v>44196</v>
      </c>
      <c r="F241" s="167"/>
      <c r="G241" s="167"/>
      <c r="H241" s="167"/>
      <c r="I241" s="167"/>
      <c r="J241" s="180"/>
      <c r="K241" s="204" t="s">
        <v>594</v>
      </c>
      <c r="L241" s="225">
        <v>100000000</v>
      </c>
      <c r="M241" s="225">
        <v>100000000</v>
      </c>
      <c r="N241" s="225">
        <v>95568673.299999997</v>
      </c>
      <c r="O241" s="225"/>
    </row>
    <row r="242" spans="1:15" ht="150" customHeight="1" x14ac:dyDescent="0.2">
      <c r="A242" s="182"/>
      <c r="B242" s="226" t="s">
        <v>620</v>
      </c>
      <c r="C242" s="224"/>
      <c r="D242" s="180" t="s">
        <v>502</v>
      </c>
      <c r="E242" s="167">
        <v>43189</v>
      </c>
      <c r="F242" s="167">
        <v>43188</v>
      </c>
      <c r="G242" s="167"/>
      <c r="H242" s="167" t="s">
        <v>1</v>
      </c>
      <c r="I242" s="167" t="s">
        <v>1</v>
      </c>
      <c r="J242" s="168" t="s">
        <v>1</v>
      </c>
      <c r="K242" s="169" t="s">
        <v>1</v>
      </c>
      <c r="L242" s="169" t="s">
        <v>1</v>
      </c>
      <c r="M242" s="169" t="s">
        <v>1</v>
      </c>
      <c r="N242" s="169" t="s">
        <v>1</v>
      </c>
      <c r="O242" s="169" t="s">
        <v>1</v>
      </c>
    </row>
  </sheetData>
  <autoFilter ref="A4:S242"/>
  <mergeCells count="268">
    <mergeCell ref="A223:A238"/>
    <mergeCell ref="O5:O6"/>
    <mergeCell ref="O210:O220"/>
    <mergeCell ref="O184:O185"/>
    <mergeCell ref="O223:O238"/>
    <mergeCell ref="B223:B238"/>
    <mergeCell ref="C223:C238"/>
    <mergeCell ref="D223:D238"/>
    <mergeCell ref="E223:E238"/>
    <mergeCell ref="F223:F238"/>
    <mergeCell ref="G223:G238"/>
    <mergeCell ref="O168:O169"/>
    <mergeCell ref="O170:O174"/>
    <mergeCell ref="O165:O167"/>
    <mergeCell ref="O162:O163"/>
    <mergeCell ref="O186:O187"/>
    <mergeCell ref="F170:F174"/>
    <mergeCell ref="G170:G174"/>
    <mergeCell ref="H170:H174"/>
    <mergeCell ref="I170:I174"/>
    <mergeCell ref="J170:J174"/>
    <mergeCell ref="F122:F124"/>
    <mergeCell ref="H210:H220"/>
    <mergeCell ref="I210:I220"/>
    <mergeCell ref="J210:J220"/>
    <mergeCell ref="F184:F185"/>
    <mergeCell ref="G184:G185"/>
    <mergeCell ref="A162:A163"/>
    <mergeCell ref="B162:B163"/>
    <mergeCell ref="C162:C163"/>
    <mergeCell ref="D162:D163"/>
    <mergeCell ref="E162:E163"/>
    <mergeCell ref="F162:F163"/>
    <mergeCell ref="G162:G163"/>
    <mergeCell ref="A165:A167"/>
    <mergeCell ref="B165:B167"/>
    <mergeCell ref="C165:C167"/>
    <mergeCell ref="D165:D167"/>
    <mergeCell ref="E165:E167"/>
    <mergeCell ref="F165:F167"/>
    <mergeCell ref="G165:G167"/>
    <mergeCell ref="H165:H167"/>
    <mergeCell ref="I165:I167"/>
    <mergeCell ref="J165:J167"/>
    <mergeCell ref="A168:A169"/>
    <mergeCell ref="F127:F129"/>
    <mergeCell ref="G127:G129"/>
    <mergeCell ref="H125:H126"/>
    <mergeCell ref="I125:I126"/>
    <mergeCell ref="J125:J126"/>
    <mergeCell ref="H127:H129"/>
    <mergeCell ref="I127:I129"/>
    <mergeCell ref="J127:J129"/>
    <mergeCell ref="F125:F126"/>
    <mergeCell ref="G125:G126"/>
    <mergeCell ref="K139:K140"/>
    <mergeCell ref="L139:L140"/>
    <mergeCell ref="M139:M140"/>
    <mergeCell ref="N139:N140"/>
    <mergeCell ref="O125:O126"/>
    <mergeCell ref="O127:O129"/>
    <mergeCell ref="O111:O112"/>
    <mergeCell ref="K137:K138"/>
    <mergeCell ref="L137:L138"/>
    <mergeCell ref="M137:M138"/>
    <mergeCell ref="N137:N138"/>
    <mergeCell ref="O137:O138"/>
    <mergeCell ref="I139:I140"/>
    <mergeCell ref="J139:J140"/>
    <mergeCell ref="A139:A140"/>
    <mergeCell ref="B139:B140"/>
    <mergeCell ref="C139:C140"/>
    <mergeCell ref="D139:D140"/>
    <mergeCell ref="E139:E140"/>
    <mergeCell ref="A137:A138"/>
    <mergeCell ref="B137:B138"/>
    <mergeCell ref="C137:C138"/>
    <mergeCell ref="D137:D138"/>
    <mergeCell ref="E137:E138"/>
    <mergeCell ref="F137:F138"/>
    <mergeCell ref="G137:G138"/>
    <mergeCell ref="H137:H138"/>
    <mergeCell ref="I137:I138"/>
    <mergeCell ref="J137:J138"/>
    <mergeCell ref="A122:A124"/>
    <mergeCell ref="B122:B124"/>
    <mergeCell ref="C122:C124"/>
    <mergeCell ref="D122:D124"/>
    <mergeCell ref="E122:E124"/>
    <mergeCell ref="A127:A129"/>
    <mergeCell ref="B127:B129"/>
    <mergeCell ref="C127:C129"/>
    <mergeCell ref="D127:D129"/>
    <mergeCell ref="E127:E129"/>
    <mergeCell ref="A125:A126"/>
    <mergeCell ref="B125:B126"/>
    <mergeCell ref="C125:C126"/>
    <mergeCell ref="D125:D126"/>
    <mergeCell ref="E125:E126"/>
    <mergeCell ref="A120:A121"/>
    <mergeCell ref="B120:B121"/>
    <mergeCell ref="C120:C121"/>
    <mergeCell ref="D120:D121"/>
    <mergeCell ref="E120:E121"/>
    <mergeCell ref="F120:F121"/>
    <mergeCell ref="G120:G121"/>
    <mergeCell ref="H120:H121"/>
    <mergeCell ref="I120:I121"/>
    <mergeCell ref="A118:A119"/>
    <mergeCell ref="G71:G110"/>
    <mergeCell ref="F71:F110"/>
    <mergeCell ref="E71:E110"/>
    <mergeCell ref="D71:D110"/>
    <mergeCell ref="C71:C110"/>
    <mergeCell ref="K71:K72"/>
    <mergeCell ref="L71:L72"/>
    <mergeCell ref="M71:M72"/>
    <mergeCell ref="J118:J119"/>
    <mergeCell ref="O71:O110"/>
    <mergeCell ref="F210:F220"/>
    <mergeCell ref="G210:G220"/>
    <mergeCell ref="H71:H110"/>
    <mergeCell ref="I71:I110"/>
    <mergeCell ref="J71:J110"/>
    <mergeCell ref="B118:B119"/>
    <mergeCell ref="C118:C119"/>
    <mergeCell ref="D118:D119"/>
    <mergeCell ref="E118:E119"/>
    <mergeCell ref="F118:F119"/>
    <mergeCell ref="G118:G119"/>
    <mergeCell ref="H118:H119"/>
    <mergeCell ref="O118:O119"/>
    <mergeCell ref="J120:J121"/>
    <mergeCell ref="O120:O123"/>
    <mergeCell ref="G122:G124"/>
    <mergeCell ref="H122:H124"/>
    <mergeCell ref="I122:I124"/>
    <mergeCell ref="J122:J124"/>
    <mergeCell ref="O139:O140"/>
    <mergeCell ref="F139:F140"/>
    <mergeCell ref="G139:G140"/>
    <mergeCell ref="H139:H140"/>
    <mergeCell ref="N71:N72"/>
    <mergeCell ref="D51:D53"/>
    <mergeCell ref="E51:E53"/>
    <mergeCell ref="F51:F53"/>
    <mergeCell ref="G51:G53"/>
    <mergeCell ref="C21:C47"/>
    <mergeCell ref="B21:B47"/>
    <mergeCell ref="A21:A47"/>
    <mergeCell ref="A51:A53"/>
    <mergeCell ref="B51:B53"/>
    <mergeCell ref="C51:C53"/>
    <mergeCell ref="B71:B110"/>
    <mergeCell ref="A71:A110"/>
    <mergeCell ref="O21:O47"/>
    <mergeCell ref="G21:G47"/>
    <mergeCell ref="F21:F47"/>
    <mergeCell ref="E21:E47"/>
    <mergeCell ref="D21:D47"/>
    <mergeCell ref="H21:H47"/>
    <mergeCell ref="I21:I47"/>
    <mergeCell ref="J21:J47"/>
    <mergeCell ref="A210:A220"/>
    <mergeCell ref="B210:B220"/>
    <mergeCell ref="C210:C220"/>
    <mergeCell ref="D210:D220"/>
    <mergeCell ref="E210:E220"/>
    <mergeCell ref="J186:J187"/>
    <mergeCell ref="A188:A201"/>
    <mergeCell ref="B188:B201"/>
    <mergeCell ref="C188:C201"/>
    <mergeCell ref="D188:D201"/>
    <mergeCell ref="E188:E201"/>
    <mergeCell ref="F188:F201"/>
    <mergeCell ref="A186:A187"/>
    <mergeCell ref="B186:B187"/>
    <mergeCell ref="C186:C187"/>
    <mergeCell ref="D186:D187"/>
    <mergeCell ref="D141:D142"/>
    <mergeCell ref="E141:E142"/>
    <mergeCell ref="F141:F142"/>
    <mergeCell ref="G141:G142"/>
    <mergeCell ref="H141:H142"/>
    <mergeCell ref="I141:I142"/>
    <mergeCell ref="J141:J142"/>
    <mergeCell ref="A184:A185"/>
    <mergeCell ref="B184:B185"/>
    <mergeCell ref="C184:C185"/>
    <mergeCell ref="D184:D185"/>
    <mergeCell ref="E184:E185"/>
    <mergeCell ref="B168:B169"/>
    <mergeCell ref="C168:C169"/>
    <mergeCell ref="D168:D169"/>
    <mergeCell ref="E168:E169"/>
    <mergeCell ref="F168:F169"/>
    <mergeCell ref="G168:G169"/>
    <mergeCell ref="H168:H169"/>
    <mergeCell ref="I168:I169"/>
    <mergeCell ref="J168:J169"/>
    <mergeCell ref="A170:A174"/>
    <mergeCell ref="B170:B174"/>
    <mergeCell ref="C170:C174"/>
    <mergeCell ref="O2:O3"/>
    <mergeCell ref="A5:A6"/>
    <mergeCell ref="B5:B6"/>
    <mergeCell ref="C5:C6"/>
    <mergeCell ref="D5:D6"/>
    <mergeCell ref="E5:E6"/>
    <mergeCell ref="F5:F6"/>
    <mergeCell ref="G5:G6"/>
    <mergeCell ref="H5:H6"/>
    <mergeCell ref="I5:I6"/>
    <mergeCell ref="J5:J6"/>
    <mergeCell ref="A1:L1"/>
    <mergeCell ref="A2:A3"/>
    <mergeCell ref="B2:B3"/>
    <mergeCell ref="C2:C3"/>
    <mergeCell ref="D2:D3"/>
    <mergeCell ref="E2:E3"/>
    <mergeCell ref="F2:F3"/>
    <mergeCell ref="G2:G3"/>
    <mergeCell ref="H2:H3"/>
    <mergeCell ref="I2:I3"/>
    <mergeCell ref="J2:J3"/>
    <mergeCell ref="K2:K3"/>
    <mergeCell ref="L2:N2"/>
    <mergeCell ref="J111:J112"/>
    <mergeCell ref="A111:A112"/>
    <mergeCell ref="A149:A150"/>
    <mergeCell ref="B149:B150"/>
    <mergeCell ref="C149:C150"/>
    <mergeCell ref="D149:D150"/>
    <mergeCell ref="E149:E150"/>
    <mergeCell ref="F149:F150"/>
    <mergeCell ref="G149:G150"/>
    <mergeCell ref="H149:H150"/>
    <mergeCell ref="I149:I150"/>
    <mergeCell ref="J149:J150"/>
    <mergeCell ref="G111:G112"/>
    <mergeCell ref="H111:H112"/>
    <mergeCell ref="I111:I112"/>
    <mergeCell ref="I118:I119"/>
    <mergeCell ref="B111:B112"/>
    <mergeCell ref="C111:C112"/>
    <mergeCell ref="D111:D112"/>
    <mergeCell ref="E111:E112"/>
    <mergeCell ref="F111:F112"/>
    <mergeCell ref="A141:A142"/>
    <mergeCell ref="B141:B142"/>
    <mergeCell ref="C141:C142"/>
    <mergeCell ref="O149:O150"/>
    <mergeCell ref="O188:O201"/>
    <mergeCell ref="H223:H237"/>
    <mergeCell ref="I223:I237"/>
    <mergeCell ref="J223:J237"/>
    <mergeCell ref="G186:G187"/>
    <mergeCell ref="H186:H187"/>
    <mergeCell ref="I186:I187"/>
    <mergeCell ref="E186:E187"/>
    <mergeCell ref="F186:F187"/>
    <mergeCell ref="G188:G201"/>
    <mergeCell ref="H188:H201"/>
    <mergeCell ref="I188:I201"/>
    <mergeCell ref="J184:J185"/>
    <mergeCell ref="J189:J201"/>
    <mergeCell ref="D170:D174"/>
    <mergeCell ref="E170:E174"/>
  </mergeCells>
  <pageMargins left="0.22" right="0.2" top="0.35" bottom="0.28000000000000003"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Таблица 4</vt:lpstr>
      <vt:lpstr>Таблица 4а</vt:lpstr>
      <vt:lpstr>таблица 13</vt:lpstr>
      <vt:lpstr>Мониторинг 1 квартал</vt:lpstr>
      <vt:lpstr>'Таблица 4'!Заголовки_для_печати</vt:lpstr>
      <vt:lpstr>'Таблица 4а'!Заголовки_для_печати</vt:lpstr>
      <vt:lpstr>'Мониторинг 1 квартал'!Область_печати</vt:lpstr>
      <vt:lpstr>'Таблица 4'!Область_печати</vt:lpstr>
      <vt:lpstr>'Таблица 4а'!Область_печати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РАЗЫГРАЕВА МАРИЯ ГЕОРГИЕВНА</cp:lastModifiedBy>
  <cp:lastPrinted>2018-04-20T17:01:45Z</cp:lastPrinted>
  <dcterms:created xsi:type="dcterms:W3CDTF">2011-03-11T07:03:21Z</dcterms:created>
  <dcterms:modified xsi:type="dcterms:W3CDTF">2018-10-29T14:43:55Z</dcterms:modified>
</cp:coreProperties>
</file>