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0" yWindow="435" windowWidth="19410" windowHeight="7695" tabRatio="861" activeTab="5"/>
  </bookViews>
  <sheets>
    <sheet name="шапка" sheetId="32" r:id="rId1"/>
    <sheet name="Р1 (общий)" sheetId="38" r:id="rId2"/>
    <sheet name="Р2 (источники)" sheetId="15" r:id="rId3"/>
    <sheet name="Р3 (платежи) текущий" sheetId="42" r:id="rId4"/>
    <sheet name="Р3 (платежи) плановые" sheetId="40" r:id="rId5"/>
    <sheet name="Р4 (условия) текущий" sheetId="36" r:id="rId6"/>
    <sheet name="Р4 (условия) плановые" sheetId="26" r:id="rId7"/>
    <sheet name="Показатели" sheetId="41" r:id="rId8"/>
  </sheets>
  <definedNames>
    <definedName name="_xlnm._FilterDatabase" localSheetId="6" hidden="1">'Р4 (условия) плановые'!$A$113:$S$140</definedName>
    <definedName name="_xlnm._FilterDatabase" localSheetId="5" hidden="1">'Р4 (условия) текущий'!$A$31:$U$58</definedName>
    <definedName name="_xlnm.Print_Area" localSheetId="1">'Р1 (общий)'!$A$1:$H$41</definedName>
    <definedName name="_xlnm.Print_Area" localSheetId="2">'Р2 (источники)'!$A$1:$Q$48</definedName>
    <definedName name="_xlnm.Print_Area" localSheetId="4">'Р3 (платежи) плановые'!$A$1:$I$60</definedName>
    <definedName name="_xlnm.Print_Area" localSheetId="3">'Р3 (платежи) текущий'!$A$1:$I$36</definedName>
    <definedName name="_xlnm.Print_Area" localSheetId="6">'Р4 (условия) плановые'!$A$1:$O$140</definedName>
    <definedName name="_xlnm.Print_Area" localSheetId="5">'Р4 (условия) текущий'!$A$1:$O$94</definedName>
  </definedNames>
  <calcPr calcId="145621"/>
</workbook>
</file>

<file path=xl/calcChain.xml><?xml version="1.0" encoding="utf-8"?>
<calcChain xmlns="http://schemas.openxmlformats.org/spreadsheetml/2006/main">
  <c r="G56" i="40" l="1"/>
  <c r="G48" i="40"/>
  <c r="K46" i="36" l="1"/>
  <c r="K43" i="36"/>
  <c r="K38" i="36" s="1"/>
  <c r="J49" i="36"/>
  <c r="D47" i="40" l="1"/>
  <c r="G50" i="40"/>
  <c r="G57" i="40"/>
  <c r="G59" i="40"/>
  <c r="F21" i="15"/>
  <c r="F23" i="15"/>
  <c r="F29" i="15"/>
  <c r="F30" i="15"/>
  <c r="F32" i="15"/>
  <c r="I20" i="15" l="1"/>
  <c r="J20" i="15"/>
  <c r="K20" i="15"/>
  <c r="D21" i="15"/>
  <c r="E21" i="15"/>
  <c r="I21" i="15"/>
  <c r="J21" i="15"/>
  <c r="J22" i="15"/>
  <c r="K22" i="15"/>
  <c r="D23" i="15"/>
  <c r="E23" i="15"/>
  <c r="I23" i="15"/>
  <c r="J23" i="15"/>
  <c r="J24" i="15"/>
  <c r="K24" i="15"/>
  <c r="J25" i="15"/>
  <c r="K25" i="15"/>
  <c r="J26" i="15"/>
  <c r="K26" i="15"/>
  <c r="J27" i="15"/>
  <c r="K27" i="15"/>
  <c r="J28" i="15"/>
  <c r="K28" i="15"/>
  <c r="D29" i="15"/>
  <c r="E29" i="15"/>
  <c r="I29" i="15"/>
  <c r="J29" i="15"/>
  <c r="D30" i="15"/>
  <c r="E30" i="15"/>
  <c r="I30" i="15"/>
  <c r="J30" i="15"/>
  <c r="J31" i="15"/>
  <c r="K31" i="15"/>
  <c r="D32" i="15"/>
  <c r="E32" i="15"/>
  <c r="I32" i="15"/>
  <c r="J32" i="15"/>
  <c r="B32" i="15"/>
  <c r="B31" i="15"/>
  <c r="B30" i="15"/>
  <c r="B29" i="15"/>
  <c r="B28" i="15"/>
  <c r="B27" i="15"/>
  <c r="B26" i="15"/>
  <c r="B25" i="15"/>
  <c r="B24" i="15"/>
  <c r="B23" i="15"/>
  <c r="B22" i="15"/>
  <c r="B21" i="15"/>
  <c r="B20" i="15"/>
  <c r="B19" i="15"/>
  <c r="O83" i="26" l="1"/>
  <c r="K83" i="26"/>
  <c r="O81" i="26"/>
  <c r="O92" i="26" l="1"/>
  <c r="O91" i="26"/>
  <c r="J90" i="26"/>
  <c r="J82" i="26"/>
  <c r="J79" i="26"/>
  <c r="J85" i="26"/>
  <c r="B140" i="26" l="1"/>
  <c r="B139" i="26"/>
  <c r="B138" i="26"/>
  <c r="B137" i="26"/>
  <c r="B136" i="26"/>
  <c r="B135" i="26"/>
  <c r="B134" i="26"/>
  <c r="B133" i="26"/>
  <c r="B132" i="26"/>
  <c r="B131" i="26"/>
  <c r="B130" i="26"/>
  <c r="B129" i="26"/>
  <c r="B128" i="26"/>
  <c r="B127" i="26"/>
  <c r="B126" i="26"/>
  <c r="B125" i="26"/>
  <c r="B124" i="26"/>
  <c r="B123" i="26"/>
  <c r="B122" i="26"/>
  <c r="B121" i="26"/>
  <c r="B120" i="26"/>
  <c r="B119" i="26"/>
  <c r="B118" i="26"/>
  <c r="B117" i="26"/>
  <c r="B116" i="26"/>
  <c r="B115" i="26"/>
  <c r="B114" i="26"/>
  <c r="B94" i="36"/>
  <c r="B93" i="36"/>
  <c r="B92" i="36"/>
  <c r="B91" i="36"/>
  <c r="B90" i="36"/>
  <c r="B89" i="36"/>
  <c r="B88" i="36"/>
  <c r="B87" i="36"/>
  <c r="B86" i="36"/>
  <c r="B85" i="36"/>
  <c r="B84" i="36"/>
  <c r="B83" i="36"/>
  <c r="B82" i="36"/>
  <c r="B81" i="36"/>
  <c r="B80" i="36"/>
  <c r="B79" i="36"/>
  <c r="B78" i="36"/>
  <c r="B77" i="36"/>
  <c r="B76" i="36"/>
  <c r="B75" i="36"/>
  <c r="B74" i="36"/>
  <c r="B73" i="36"/>
  <c r="B72" i="36"/>
  <c r="B71" i="36"/>
  <c r="B70" i="36"/>
  <c r="B69" i="36"/>
  <c r="B68" i="36"/>
  <c r="M58" i="36" l="1"/>
  <c r="O58" i="36" s="1"/>
  <c r="O105" i="26"/>
  <c r="N58" i="36" l="1"/>
  <c r="K105" i="26" l="1"/>
  <c r="K102" i="26"/>
  <c r="K101" i="26"/>
  <c r="K99" i="26"/>
  <c r="K98" i="26"/>
  <c r="K97" i="26"/>
  <c r="K95" i="26"/>
  <c r="K94" i="26"/>
  <c r="K92" i="26"/>
  <c r="K91" i="26"/>
  <c r="K89" i="26"/>
  <c r="K88" i="26"/>
  <c r="K87" i="26"/>
  <c r="K86" i="26"/>
  <c r="K84" i="26"/>
  <c r="K81" i="26"/>
  <c r="K80" i="26"/>
  <c r="B80" i="26"/>
  <c r="B81" i="26"/>
  <c r="B82" i="26"/>
  <c r="B83" i="26"/>
  <c r="B84" i="26"/>
  <c r="B85" i="26"/>
  <c r="B86" i="26"/>
  <c r="B87" i="26"/>
  <c r="B88" i="26"/>
  <c r="B89" i="26"/>
  <c r="B90" i="26"/>
  <c r="B91" i="26"/>
  <c r="B92" i="26"/>
  <c r="B93" i="26"/>
  <c r="B94" i="26"/>
  <c r="B95" i="26"/>
  <c r="B96" i="26"/>
  <c r="B97" i="26"/>
  <c r="B98" i="26"/>
  <c r="B99" i="26"/>
  <c r="B100" i="26"/>
  <c r="B101" i="26"/>
  <c r="B102" i="26"/>
  <c r="B103" i="26"/>
  <c r="B104" i="26"/>
  <c r="B105" i="26"/>
  <c r="B79" i="26"/>
  <c r="B33" i="36"/>
  <c r="B34" i="36"/>
  <c r="B35" i="36"/>
  <c r="B36" i="36"/>
  <c r="B37" i="36"/>
  <c r="B38" i="36"/>
  <c r="B39" i="36"/>
  <c r="B40" i="36"/>
  <c r="B41" i="36"/>
  <c r="B42" i="36"/>
  <c r="B43" i="36"/>
  <c r="B44" i="36"/>
  <c r="B45" i="36"/>
  <c r="B46" i="36"/>
  <c r="B47" i="36"/>
  <c r="B48" i="36"/>
  <c r="B49" i="36"/>
  <c r="B50" i="36"/>
  <c r="B51" i="36"/>
  <c r="B52" i="36"/>
  <c r="B53" i="36"/>
  <c r="B54" i="36"/>
  <c r="B55" i="36"/>
  <c r="B56" i="36"/>
  <c r="B57" i="36"/>
  <c r="B58" i="36"/>
  <c r="B32" i="36"/>
  <c r="B47" i="40"/>
  <c r="B48" i="40"/>
  <c r="B49" i="40"/>
  <c r="B50" i="40"/>
  <c r="B51" i="40"/>
  <c r="B52" i="40"/>
  <c r="B53" i="40"/>
  <c r="B54" i="40"/>
  <c r="B55" i="40"/>
  <c r="B56" i="40"/>
  <c r="B57" i="40"/>
  <c r="B58" i="40"/>
  <c r="B59" i="40"/>
  <c r="B46" i="40"/>
  <c r="B24" i="42"/>
  <c r="B25" i="42"/>
  <c r="B26" i="42"/>
  <c r="B27" i="42"/>
  <c r="B28" i="42"/>
  <c r="B29" i="42"/>
  <c r="B30" i="42"/>
  <c r="B31" i="42"/>
  <c r="B32" i="42"/>
  <c r="B33" i="42"/>
  <c r="B34" i="42"/>
  <c r="B35" i="42"/>
  <c r="B36" i="42"/>
  <c r="B23" i="42"/>
  <c r="I36" i="42"/>
  <c r="H32" i="15" s="1"/>
  <c r="H36" i="42"/>
  <c r="G32" i="15" s="1"/>
  <c r="I34" i="42"/>
  <c r="H30" i="15" s="1"/>
  <c r="H34" i="42"/>
  <c r="G30" i="15" s="1"/>
  <c r="I33" i="42"/>
  <c r="H29" i="15" s="1"/>
  <c r="H33" i="42"/>
  <c r="G29" i="15" s="1"/>
  <c r="I27" i="42"/>
  <c r="H23" i="15" s="1"/>
  <c r="H27" i="42"/>
  <c r="G23" i="15" s="1"/>
  <c r="I25" i="42"/>
  <c r="H21" i="15" s="1"/>
  <c r="H25" i="42"/>
  <c r="G21" i="15" s="1"/>
  <c r="I59" i="40"/>
  <c r="K32" i="15" s="1"/>
  <c r="I57" i="40"/>
  <c r="K30" i="15" s="1"/>
  <c r="I56" i="40"/>
  <c r="K29" i="15" s="1"/>
  <c r="D52" i="40"/>
  <c r="I25" i="15" s="1"/>
  <c r="I50" i="40"/>
  <c r="K23" i="15" s="1"/>
  <c r="I48" i="40"/>
  <c r="K21" i="15" s="1"/>
  <c r="O57" i="36"/>
  <c r="O56" i="36" s="1"/>
  <c r="I35" i="42" s="1"/>
  <c r="H31" i="15" s="1"/>
  <c r="N57" i="36"/>
  <c r="K56" i="36"/>
  <c r="G35" i="42" s="1"/>
  <c r="J56" i="36"/>
  <c r="F35" i="42" s="1"/>
  <c r="O55" i="36"/>
  <c r="N55" i="36"/>
  <c r="O54" i="36"/>
  <c r="N54" i="36"/>
  <c r="K53" i="36"/>
  <c r="G32" i="42" s="1"/>
  <c r="J53" i="36"/>
  <c r="F32" i="42" s="1"/>
  <c r="O52" i="36"/>
  <c r="N52" i="36"/>
  <c r="O51" i="36"/>
  <c r="N51" i="36"/>
  <c r="O50" i="36"/>
  <c r="N50" i="36"/>
  <c r="K49" i="36"/>
  <c r="G31" i="42" s="1"/>
  <c r="F31" i="42"/>
  <c r="O48" i="36"/>
  <c r="N48" i="36"/>
  <c r="O47" i="36"/>
  <c r="N47" i="36"/>
  <c r="G30" i="42"/>
  <c r="J46" i="36"/>
  <c r="F30" i="42" s="1"/>
  <c r="O45" i="36"/>
  <c r="N45" i="36"/>
  <c r="O44" i="36"/>
  <c r="N44" i="36"/>
  <c r="J43" i="36"/>
  <c r="O42" i="36"/>
  <c r="N42" i="36"/>
  <c r="O41" i="36"/>
  <c r="N41" i="36"/>
  <c r="O40" i="36"/>
  <c r="N40" i="36"/>
  <c r="O39" i="36"/>
  <c r="N39" i="36"/>
  <c r="O37" i="36"/>
  <c r="N37" i="36"/>
  <c r="O36" i="36"/>
  <c r="N36" i="36"/>
  <c r="K35" i="36"/>
  <c r="G26" i="42" s="1"/>
  <c r="J35" i="36"/>
  <c r="F26" i="42" s="1"/>
  <c r="M34" i="36"/>
  <c r="O33" i="36"/>
  <c r="N33" i="36"/>
  <c r="K32" i="36"/>
  <c r="G24" i="42" s="1"/>
  <c r="J32" i="36"/>
  <c r="F24" i="42" s="1"/>
  <c r="O104" i="26"/>
  <c r="J103" i="26"/>
  <c r="O102" i="26"/>
  <c r="O101" i="26"/>
  <c r="J100" i="26"/>
  <c r="O99" i="26"/>
  <c r="O98" i="26"/>
  <c r="O97" i="26"/>
  <c r="J96" i="26"/>
  <c r="O95" i="26"/>
  <c r="O94" i="26"/>
  <c r="J93" i="26"/>
  <c r="O90" i="26"/>
  <c r="O89" i="26"/>
  <c r="O88" i="26"/>
  <c r="O87" i="26"/>
  <c r="O86" i="26"/>
  <c r="O84" i="26"/>
  <c r="O82" i="26" s="1"/>
  <c r="O80" i="26"/>
  <c r="F20" i="15" l="1"/>
  <c r="G47" i="40"/>
  <c r="E20" i="15"/>
  <c r="G28" i="42"/>
  <c r="G23" i="42" s="1"/>
  <c r="G29" i="42"/>
  <c r="G58" i="40"/>
  <c r="F31" i="15"/>
  <c r="E31" i="15"/>
  <c r="F22" i="15"/>
  <c r="G49" i="40"/>
  <c r="E22" i="15"/>
  <c r="F26" i="15"/>
  <c r="G53" i="40"/>
  <c r="E26" i="15"/>
  <c r="J38" i="36"/>
  <c r="F28" i="42" s="1"/>
  <c r="F29" i="42"/>
  <c r="G54" i="40"/>
  <c r="F27" i="15"/>
  <c r="E27" i="15"/>
  <c r="G55" i="40"/>
  <c r="F28" i="15"/>
  <c r="E28" i="15"/>
  <c r="O46" i="36"/>
  <c r="I30" i="42" s="1"/>
  <c r="K100" i="26"/>
  <c r="K82" i="26"/>
  <c r="N34" i="36"/>
  <c r="N32" i="36" s="1"/>
  <c r="H24" i="42" s="1"/>
  <c r="G20" i="15" s="1"/>
  <c r="O34" i="36"/>
  <c r="O32" i="36" s="1"/>
  <c r="I24" i="42" s="1"/>
  <c r="K85" i="26"/>
  <c r="N46" i="36"/>
  <c r="H30" i="42" s="1"/>
  <c r="G26" i="15" s="1"/>
  <c r="O53" i="36"/>
  <c r="I32" i="42" s="1"/>
  <c r="H28" i="15" s="1"/>
  <c r="O35" i="36"/>
  <c r="I26" i="42" s="1"/>
  <c r="H22" i="15" s="1"/>
  <c r="O43" i="36"/>
  <c r="O49" i="36"/>
  <c r="I31" i="42" s="1"/>
  <c r="H27" i="15" s="1"/>
  <c r="N53" i="36"/>
  <c r="H32" i="42" s="1"/>
  <c r="G28" i="15" s="1"/>
  <c r="O85" i="26"/>
  <c r="K79" i="26"/>
  <c r="O79" i="26"/>
  <c r="D35" i="42"/>
  <c r="D31" i="15" s="1"/>
  <c r="N56" i="36"/>
  <c r="H35" i="42" s="1"/>
  <c r="G31" i="15" s="1"/>
  <c r="O93" i="26"/>
  <c r="K96" i="26"/>
  <c r="O100" i="26"/>
  <c r="N35" i="36"/>
  <c r="H26" i="42" s="1"/>
  <c r="G22" i="15" s="1"/>
  <c r="N43" i="36"/>
  <c r="N49" i="36"/>
  <c r="H31" i="42" s="1"/>
  <c r="G27" i="15" s="1"/>
  <c r="D51" i="40"/>
  <c r="I24" i="15" s="1"/>
  <c r="D55" i="40"/>
  <c r="I28" i="15" s="1"/>
  <c r="D58" i="40"/>
  <c r="I31" i="15" s="1"/>
  <c r="D53" i="40"/>
  <c r="I26" i="15" s="1"/>
  <c r="F46" i="40"/>
  <c r="J19" i="15" s="1"/>
  <c r="D49" i="40"/>
  <c r="I22" i="15" s="1"/>
  <c r="D54" i="40"/>
  <c r="I27" i="15" s="1"/>
  <c r="I46" i="40"/>
  <c r="K19" i="15" s="1"/>
  <c r="O96" i="26"/>
  <c r="K93" i="26"/>
  <c r="O103" i="26"/>
  <c r="K90" i="26"/>
  <c r="K103" i="26"/>
  <c r="H20" i="15" l="1"/>
  <c r="I23" i="42"/>
  <c r="D32" i="42"/>
  <c r="D28" i="15" s="1"/>
  <c r="D26" i="42"/>
  <c r="D24" i="42"/>
  <c r="D31" i="42"/>
  <c r="D27" i="15" s="1"/>
  <c r="O38" i="36"/>
  <c r="I28" i="42" s="1"/>
  <c r="I29" i="42"/>
  <c r="F25" i="15"/>
  <c r="G52" i="40"/>
  <c r="E25" i="15"/>
  <c r="N38" i="36"/>
  <c r="H28" i="42" s="1"/>
  <c r="G24" i="15" s="1"/>
  <c r="H29" i="42"/>
  <c r="G25" i="15" s="1"/>
  <c r="H26" i="15"/>
  <c r="D30" i="42"/>
  <c r="D26" i="15" s="1"/>
  <c r="G51" i="40"/>
  <c r="F24" i="15"/>
  <c r="F19" i="15" s="1"/>
  <c r="E24" i="15"/>
  <c r="F23" i="42"/>
  <c r="E19" i="15" s="1"/>
  <c r="D22" i="15"/>
  <c r="D46" i="40"/>
  <c r="I19" i="15" s="1"/>
  <c r="D20" i="15" l="1"/>
  <c r="G46" i="40"/>
  <c r="H23" i="42"/>
  <c r="G19" i="15" s="1"/>
  <c r="H25" i="15"/>
  <c r="D29" i="42"/>
  <c r="D25" i="15" s="1"/>
  <c r="H24" i="15"/>
  <c r="D28" i="42"/>
  <c r="D23" i="42" s="1"/>
  <c r="H19" i="15"/>
  <c r="D24" i="15" l="1"/>
  <c r="D19" i="15"/>
</calcChain>
</file>

<file path=xl/sharedStrings.xml><?xml version="1.0" encoding="utf-8"?>
<sst xmlns="http://schemas.openxmlformats.org/spreadsheetml/2006/main" count="2199" uniqueCount="476">
  <si>
    <t>Коды</t>
  </si>
  <si>
    <t>Главный администратор доходов федерального бюджета</t>
  </si>
  <si>
    <t>1</t>
  </si>
  <si>
    <t>3</t>
  </si>
  <si>
    <t>2</t>
  </si>
  <si>
    <t>4</t>
  </si>
  <si>
    <t xml:space="preserve">Единица измерения </t>
  </si>
  <si>
    <t>384</t>
  </si>
  <si>
    <t>5</t>
  </si>
  <si>
    <t>Дата</t>
  </si>
  <si>
    <t>Глава по БК</t>
  </si>
  <si>
    <t>Форма по ОКУД</t>
  </si>
  <si>
    <t>по БК</t>
  </si>
  <si>
    <t>по ОКЕИ</t>
  </si>
  <si>
    <t>Наименование показателя</t>
  </si>
  <si>
    <t>Код строки</t>
  </si>
  <si>
    <t>на  20__ год (очередной финансовый год)</t>
  </si>
  <si>
    <t>на  20__ год (первый год планового периода)</t>
  </si>
  <si>
    <t>на  20__ год (второй год планового периода)</t>
  </si>
  <si>
    <t>6</t>
  </si>
  <si>
    <t>7</t>
  </si>
  <si>
    <t>8</t>
  </si>
  <si>
    <t>9</t>
  </si>
  <si>
    <t>10</t>
  </si>
  <si>
    <t>11</t>
  </si>
  <si>
    <t>x</t>
  </si>
  <si>
    <t>12</t>
  </si>
  <si>
    <t>13</t>
  </si>
  <si>
    <t>14</t>
  </si>
  <si>
    <t>15</t>
  </si>
  <si>
    <t>16</t>
  </si>
  <si>
    <t>010</t>
  </si>
  <si>
    <t>020</t>
  </si>
  <si>
    <t>030</t>
  </si>
  <si>
    <t>Характеристика факторов, учтенных в экспертной оценке</t>
  </si>
  <si>
    <t>17</t>
  </si>
  <si>
    <t xml:space="preserve">от "__" __________ 20__г. &lt;дата составления прогноза&gt; </t>
  </si>
  <si>
    <t xml:space="preserve">ДД.ММ.ГГГГ 
&lt;дата составления прогноза&gt; </t>
  </si>
  <si>
    <t>по ОКПО</t>
  </si>
  <si>
    <t>Наименование кода бюджетной классификации доходов</t>
  </si>
  <si>
    <t>Оценка поступления доходов в 20__ году 
(текущий финансовый год)</t>
  </si>
  <si>
    <t>Прогноз поступления доходов</t>
  </si>
  <si>
    <t>федеральный бюджет</t>
  </si>
  <si>
    <t>консолидированные бюджеты субъектов Российской Федерации</t>
  </si>
  <si>
    <t>количество, ед.</t>
  </si>
  <si>
    <t>база, руб.</t>
  </si>
  <si>
    <t>характеристика показателя базы</t>
  </si>
  <si>
    <t>011</t>
  </si>
  <si>
    <t>012</t>
  </si>
  <si>
    <t>Сведения о платеже</t>
  </si>
  <si>
    <t>назначение платежа</t>
  </si>
  <si>
    <t>Объем поступления доходов (итоговый)</t>
  </si>
  <si>
    <t>расчетная формула</t>
  </si>
  <si>
    <t>характеристика количеств. показателя</t>
  </si>
  <si>
    <t>1. Объем поступления доходов в бюджеты бюджетной системы Российской Федерации</t>
  </si>
  <si>
    <t>1.1. Объем поступления доходов в федеральный бюджет и консолидированные бюджеты субъектов Российской Федерации с учетом нормативов распределения</t>
  </si>
  <si>
    <t>&lt;Справочник "Нормативы распределения"&gt;</t>
  </si>
  <si>
    <t>код платежа</t>
  </si>
  <si>
    <t>изменение базы, руб.</t>
  </si>
  <si>
    <t>минимальный размер, руб.</t>
  </si>
  <si>
    <t>максимальный размер, руб.</t>
  </si>
  <si>
    <t xml:space="preserve"> количественные показатели</t>
  </si>
  <si>
    <t>показатели базы</t>
  </si>
  <si>
    <t>объем поступления доходов в бюджет</t>
  </si>
  <si>
    <t>Оценка поступления доходов в 20__ году (текущий финансовый год)</t>
  </si>
  <si>
    <t>на &lt;очередной финансовый год&gt; год и плановый период &lt;первый год планового периода&gt; и &lt;второй год планового периода&gt; годов</t>
  </si>
  <si>
    <t>&lt;Наименование ГАДБ&gt;</t>
  </si>
  <si>
    <t>&lt;Наименование КБК (с подвидом) &gt;</t>
  </si>
  <si>
    <t>&lt;Код ОКПО&gt;</t>
  </si>
  <si>
    <t>&lt;Код главы&gt;</t>
  </si>
  <si>
    <t>&lt;Код КБК (с подвидом) (отображение по разрядам)&gt;</t>
  </si>
  <si>
    <t>Исполнено на  ДД.ММ.ГГГГ
(текущий финансовый год)</t>
  </si>
  <si>
    <t>на  20__ год 
(очередной финансовый год)</t>
  </si>
  <si>
    <t>на  20__ год 
(первый год планового периода)</t>
  </si>
  <si>
    <t>на  20__ год 
(второй год планового периода)</t>
  </si>
  <si>
    <t>Объем поступления доходов (расчетный) в консолидированный бюджет Российской Федерации, в том числе:</t>
  </si>
  <si>
    <t>Корректировка расчета с учетом экспертной оценки, в том числе:</t>
  </si>
  <si>
    <t>021</t>
  </si>
  <si>
    <t>022</t>
  </si>
  <si>
    <t>1.2. Нормативы распределения доходов между бюджетами бюджетной системы Российской Федерации (справочно)</t>
  </si>
  <si>
    <t>Федеральный бюджет</t>
  </si>
  <si>
    <t>Нормативы распределения доходов между бюджетами бюджетной системы Российской Федерации, %</t>
  </si>
  <si>
    <t>1.3. Характеристика факторов, учтенных в экспертной оценке</t>
  </si>
  <si>
    <t>1.4. Динамика кассовых поступлений за предыдущие финансовые периоды</t>
  </si>
  <si>
    <t>Предыдущие финансовые годы</t>
  </si>
  <si>
    <t>Отчетный финансовый</t>
  </si>
  <si>
    <t>Текущий финансовый</t>
  </si>
  <si>
    <t>Среднее значение за периоды</t>
  </si>
  <si>
    <t xml:space="preserve">20__ год </t>
  </si>
  <si>
    <t xml:space="preserve">20__ год  </t>
  </si>
  <si>
    <r>
      <t>Кассовые поступления в консолидированный бюджет Российской Федерации, в том числе</t>
    </r>
    <r>
      <rPr>
        <vertAlign val="superscript"/>
        <sz val="10"/>
        <rFont val="Times New Roman"/>
        <family val="1"/>
        <charset val="204"/>
      </rPr>
      <t>1</t>
    </r>
    <r>
      <rPr>
        <sz val="10"/>
        <rFont val="Times New Roman"/>
        <family val="1"/>
        <charset val="204"/>
      </rPr>
      <t>:</t>
    </r>
  </si>
  <si>
    <t>Темп роста кассовых поступлений (цепной), %</t>
  </si>
  <si>
    <t>Средний темп роста за предыдущие отчетные периоды, %</t>
  </si>
  <si>
    <r>
      <rPr>
        <vertAlign val="superscript"/>
        <sz val="8"/>
        <rFont val="Times New Roman"/>
        <family val="1"/>
        <charset val="204"/>
      </rPr>
      <t>1</t>
    </r>
    <r>
      <rPr>
        <sz val="8"/>
        <rFont val="Times New Roman"/>
        <family val="1"/>
        <charset val="204"/>
      </rPr>
      <t xml:space="preserve"> На основании отчетности Федерального казначейства.</t>
    </r>
  </si>
  <si>
    <t xml:space="preserve">Наименование источника доходов
</t>
  </si>
  <si>
    <t>ПлатежНаим</t>
  </si>
  <si>
    <t>ПлатежКод</t>
  </si>
  <si>
    <t>прогнозируемый в текущем финансовом году, руб.</t>
  </si>
  <si>
    <t>объем поступления доходов</t>
  </si>
  <si>
    <t>ПлатежДоход</t>
  </si>
  <si>
    <t>УслПлНаим</t>
  </si>
  <si>
    <t>УслПлКод</t>
  </si>
  <si>
    <t>УслПлФормула</t>
  </si>
  <si>
    <t>УслПлРазмФиксРуб</t>
  </si>
  <si>
    <t>УслПлРазмФиксПроц</t>
  </si>
  <si>
    <t>УслПлРазмМин</t>
  </si>
  <si>
    <t>УслПлРазмМакс</t>
  </si>
  <si>
    <t>УслПлКолХаракт</t>
  </si>
  <si>
    <t>УслПлБазаХаракт</t>
  </si>
  <si>
    <t>УслПлБаза</t>
  </si>
  <si>
    <t>УслПлДоход</t>
  </si>
  <si>
    <t>УслПлКолИзмПоясн</t>
  </si>
  <si>
    <t>УслПлПорядокРасчГП</t>
  </si>
  <si>
    <t>пояснение к изменению количества</t>
  </si>
  <si>
    <t>УслПлДоходТекущ</t>
  </si>
  <si>
    <t>ИсточникНаим</t>
  </si>
  <si>
    <t>ИсточникКод</t>
  </si>
  <si>
    <t>ИсточникДоходТекущ</t>
  </si>
  <si>
    <t>ИсточникДоход</t>
  </si>
  <si>
    <t>назначение</t>
  </si>
  <si>
    <t>код</t>
  </si>
  <si>
    <t>4.1. Расчет оценки поступления доходов в текущем финансовом году</t>
  </si>
  <si>
    <t>Прогноз поступления доходов на 20__ год (очередной финансовый год)</t>
  </si>
  <si>
    <t>Прогноз поступления доходов на 20__ год (первый год планового периода)</t>
  </si>
  <si>
    <t>Анализ изменения показателей прогноза на 20__ год (первый год планового периода) в сравнении с показателями прогноза на 20__ год (очередной финансовый год)</t>
  </si>
  <si>
    <t>Анализ изменения показателей прогноза на 20__ год (очередной финансовый год) в сравнении с показателями прогноза на 20__ год (текущий финансовый год)</t>
  </si>
  <si>
    <t>Прогноз поступления доходов на 20__ год (второй год планового периода)</t>
  </si>
  <si>
    <t>Анализ изменений показателей прогноза на 20__ год (второй год планового периода) от показателей прогноза(оценки) 20__ года (первый год планового периода)</t>
  </si>
  <si>
    <t>4.3. Расчет прогноза поступления доходов на очередной финансовый год</t>
  </si>
  <si>
    <t>4.5. Расчет прогноза поступления доходов на первый год планового периода</t>
  </si>
  <si>
    <t>4.7. Расчет прогноза поступления доходов на второй год планового периода</t>
  </si>
  <si>
    <t>3.2. Расчет прогноза поступления доходов на очередной финансовый год</t>
  </si>
  <si>
    <t>3.3. Расчет прогноза поступления доходов на первый год планового периода</t>
  </si>
  <si>
    <t>3.4. Расчет прогноза поступления доходов на второй год планового периода</t>
  </si>
  <si>
    <t>прогнозируемый, руб.</t>
  </si>
  <si>
    <t>пояснение к изменению количества в сравнении с 20__ годом (текущим финансовым годом)</t>
  </si>
  <si>
    <t>пояснение к изменению количества в сравнении с 20__ годом (очередным финансовым годом)</t>
  </si>
  <si>
    <t>пояснение к изменению количества в сравнении с 20__ годом  (первым годом планового периода)</t>
  </si>
  <si>
    <t>&lt;(стр.010, гр.3) * (подраздел 1.2, стр.010, гр.4)/100 + (стр.010, гр.3) * (подраздел 1.2, стр.010, гр.5)/100&gt;</t>
  </si>
  <si>
    <t>&lt;(стр.010, гр.4) * (подраздел 1.2, стр.010, гр.4)/100 + (стр.010, гр.4) * (подраздел 1.2, стр.010, гр.5)/100&gt;</t>
  </si>
  <si>
    <t>&lt;(стр.021, гр.3) + (стр.022, гр.3)&gt;</t>
  </si>
  <si>
    <t>&lt;(стр.021, гр.4) + (стр.022, гр.4)&gt;</t>
  </si>
  <si>
    <t>&lt;(стр.021, гр.5) + (стр.022, гр.5)&gt;</t>
  </si>
  <si>
    <t>&lt;(стр.021, гр.6) + (стр.022, гр.6)&gt;</t>
  </si>
  <si>
    <t>&lt;(стр.021, гр.7) + (стр.022, гр.7)&gt;</t>
  </si>
  <si>
    <t>&lt;(стр.011, гр.3) + (стр.012, гр.3)&gt;</t>
  </si>
  <si>
    <t>&lt;(стр.011, гр.4) + (стр.012, гр.4)&gt;</t>
  </si>
  <si>
    <t>&lt;(стр.011, гр.5) + (стр.012, гр.5)&gt;</t>
  </si>
  <si>
    <t>&lt;(стр.011, гр.6) + (стр.012, гр.6)&gt;</t>
  </si>
  <si>
    <t>&lt;(стр.011, гр.7) + (стр.012, гр.7)&gt;</t>
  </si>
  <si>
    <t>&lt;(стр.010, гр.4) / (стр.010, гр.3)*100&gt;</t>
  </si>
  <si>
    <t>&lt;(стр.010, гр.5) / (стр.010, гр.4)*100&gt;</t>
  </si>
  <si>
    <t>Условное обозначение</t>
  </si>
  <si>
    <t>Формула расчета</t>
  </si>
  <si>
    <t>Формула контроля</t>
  </si>
  <si>
    <t>Источник данных</t>
  </si>
  <si>
    <t>Справочно: Описание алгоритма формирования и расчета показателей</t>
  </si>
  <si>
    <t>ПлатежДоход2</t>
  </si>
  <si>
    <t>Расчет по условиям платежа: Сумма(УслПлДоход)</t>
  </si>
  <si>
    <t>ПлатежПорядРасчГПИзмПоясн2</t>
  </si>
  <si>
    <t>ПлатежКолИзмПоясн2</t>
  </si>
  <si>
    <t>&lt;(стр.010, гр.5) * (подраздел 1.2, стр.010, гр.4)/100 + (стр.010, гр.5) * (подраздел 1.2, стр.010, гр.5)/100&gt;</t>
  </si>
  <si>
    <t>&lt;(стр.010, гр.6) * (подраздел 1.2, стр.010, гр.4)/100 + (стр.010, гр.6) * (подраздел 1.2, стр.010, гр.5)/100&gt;</t>
  </si>
  <si>
    <t>&lt;(стр.010, гр.7) * (подраздел 1.2, стр.010, гр.4)/100 + (стр.010, гр.7) * (подраздел 1.2, стр.010, гр.5)/100&gt;</t>
  </si>
  <si>
    <t>&lt;(стр.010, гр.6) / (стр.010, гр.5)*100&gt;</t>
  </si>
  <si>
    <t>&lt;((стр.020, гр.4) + (стр.020, гр.5) + (стр.020, гр.6))/3&gt;</t>
  </si>
  <si>
    <t>ПлатежКолСумИзмТек</t>
  </si>
  <si>
    <t>УслПлКолИзмТек</t>
  </si>
  <si>
    <t>УслПлКолТек</t>
  </si>
  <si>
    <t>ПлатежКолСумТек</t>
  </si>
  <si>
    <t>ПлатежКолСумТек2</t>
  </si>
  <si>
    <t>ИсточникКолСумТек</t>
  </si>
  <si>
    <t>ИсточникКолСумИзмТек</t>
  </si>
  <si>
    <t>ПлатежКолСумИзмТек2</t>
  </si>
  <si>
    <t>Р4 (условия) плановые</t>
  </si>
  <si>
    <t>Р4 (условия) текущий</t>
  </si>
  <si>
    <t>Разделы и подразделы формы</t>
  </si>
  <si>
    <t>Р3 (платежи) текущий</t>
  </si>
  <si>
    <t>Р3 (платежи) плановые</t>
  </si>
  <si>
    <t>-</t>
  </si>
  <si>
    <t>Р2 (источники)</t>
  </si>
  <si>
    <t>Расчет по условиям платежа: Сумма(УслПлКолТек)</t>
  </si>
  <si>
    <t>00100</t>
  </si>
  <si>
    <t>00101</t>
  </si>
  <si>
    <t>нормативный правовой (правовой) акт, устанавливающий порядок расчета</t>
  </si>
  <si>
    <t>Анализ показателей, применяемых при формировании оценки 20__ года (текущий финансовый год)</t>
  </si>
  <si>
    <t xml:space="preserve">раздел, глава, статья, часть, пункт, подпункт, абзац нормативного правового (правового) акта </t>
  </si>
  <si>
    <t>УслПлПорядокРасчГПНПАПункт</t>
  </si>
  <si>
    <t>УслПлПорядокРасчЛьгНПАПункт</t>
  </si>
  <si>
    <t>ПлПорядокРасчГПНПА</t>
  </si>
  <si>
    <t>ПлПорядокРасчЛьгНПА</t>
  </si>
  <si>
    <t>УслПлПорядокРасчЛьгНПАПериод</t>
  </si>
  <si>
    <t>Обоснования прогноза поступления доходов от уплаты штрафов, санкций, возмещения ущерба</t>
  </si>
  <si>
    <t>Форма № 116.10</t>
  </si>
  <si>
    <t>тыс. руб</t>
  </si>
  <si>
    <t>2. Расчет прогноза поступления доходов от уплаты штрафов, санкций, возмещения ущерба</t>
  </si>
  <si>
    <t>4.4. Справочные данные к расчету прогноза поступления доходов на очередной финансовый год</t>
  </si>
  <si>
    <t>порядок расчета размера штрафа (взысканий)</t>
  </si>
  <si>
    <t>размер штрафа (взысканий)</t>
  </si>
  <si>
    <t>средний размер штрафа (взысканий), руб.</t>
  </si>
  <si>
    <t>пояснение к изменению порядка расчета размера штрафа (взысканий) в сравнении с 20__ годом (текущим финансовым годом)</t>
  </si>
  <si>
    <t>средний размер  штрафа (взысканий), руб.</t>
  </si>
  <si>
    <t>пояснение к изменению порядка расчета размера штрафа (взысканий)</t>
  </si>
  <si>
    <t>размер (средний размер) штрафов (взысканий), руб.</t>
  </si>
  <si>
    <t>4.2. Справочные данные к расчету оценки поступления доходов в текущем финансовом году</t>
  </si>
  <si>
    <t>4.6. Справочные данные к расчету прогноза поступления доходов на первый год планового периода</t>
  </si>
  <si>
    <t>4.8. Справочные данные к расчету прогноза поступления доходов на второй год планового периода</t>
  </si>
  <si>
    <t>Справочник116-10.ИсточникиДоходов.Платежи.УсловияПлатежа.Наименование</t>
  </si>
  <si>
    <t>Справочник116-10.ИсточникиДоходов.Платежи.УсловияПлатежа.Код</t>
  </si>
  <si>
    <t>Справочник116-10.ИсточникиДоходов.Платежи.УсловияПлатежа.ФормулаРасчета</t>
  </si>
  <si>
    <t>Справочник116-10.ИсточникиДоходов.Платежи.УсловияПлатежа.ФиксированныйРазмерПлатежаРуб</t>
  </si>
  <si>
    <t>Справочник116-10.ИсточникиДоходов.Платежи.УсловияПлатежа.ФиксированныйРазмерПлатежаПроцент</t>
  </si>
  <si>
    <t>Справочник116-10.ИсточникиДоходов.Платежи.УсловияПлатежа.МинимальныйРазмерПлатежа</t>
  </si>
  <si>
    <t>Справочник116-10.ИсточникиДоходов.Платежи.УсловияПлатежа.МаксимальныйРазмерПлатежа</t>
  </si>
  <si>
    <t>Справочник116-10.ИсточникиДоходов.Платежи.УсловияПлатежа.ХарактеристикаКоличеств</t>
  </si>
  <si>
    <t>Справочник116-10.ИсточникиДоходов.Платежи.УсловияПлатежа.ХарактеристикаБазы</t>
  </si>
  <si>
    <t>Справочник116-10.ИсточникиДоходов.Платежи.ПорядокРасчетаЛьготыНПА</t>
  </si>
  <si>
    <t>Справочник116-10.ИсточникиДоходов.Платежи.УсловияПлатежа.ПорядокРасчетаЛьготыПунктНПА</t>
  </si>
  <si>
    <t>Справочник116-10.ИсточникиДоходов.Платежи.УсловияПлатежа.ПорядокРасчетаЛьготыДатаНач, "-", Справочник116-10.ИсточникиДоходов.Платежи.УсловияПлатежа.ПорядокРасчетаЛьготыДатаКон</t>
  </si>
  <si>
    <t>Справочник116-10.ИсточникиДоходов.Платежи.Наименование</t>
  </si>
  <si>
    <t>Справочник116-10.ИсточникиДоходов.Платежи.Код</t>
  </si>
  <si>
    <t>Справочник116-10.ИсточникиДоходов.Наименование</t>
  </si>
  <si>
    <t>Справочник116-10.ИсточникиДоходов.Код</t>
  </si>
  <si>
    <t xml:space="preserve">Штраф за нарушение срока подачи заявления о постановке на учет в налоговом органе </t>
  </si>
  <si>
    <t>Штраф за ведение деятельности организацией или индивидуальным предпринимателем без постановки на учет в налоговом органе</t>
  </si>
  <si>
    <t>Штраф за нарушение установленного способа представления налоговой декларации (расчета) (ст. 119.1 НК РФ)</t>
  </si>
  <si>
    <t>Штраф за грубое нарушение правил учета доходов и расходов и объектов налогообложения (ст. 120 НК РФ)</t>
  </si>
  <si>
    <t>Штраф грубое нарушение правил учета доходов и (или) расходов и (или) объектов налогообложения, если эти деяния совершены в течение одного налогового периода</t>
  </si>
  <si>
    <t>Штраф грубое нарушение правил учета доходов и (или) расходов и (или) объектов налогообложения, если эти деяния совершены в течение более одного налогового периода</t>
  </si>
  <si>
    <t>Штраф за несоблюдение порядка владения, пользования и (или) распоряжения имуществом, на которое наложен арест или в отношении которого налоговым органом приняты обеспечительные меры в виде залога (ст. 125 НК РФ)</t>
  </si>
  <si>
    <t>Штраф за непредставление налоговому органу сведений, необходимых для осуществления налогового контроля (ст. 126 НК РФ)</t>
  </si>
  <si>
    <t>Штраф за непредставление в установленный срок налогоплательщиком (плательщиком сбора, налоговым агентом) в налоговые органы документов и (или) иных сведений</t>
  </si>
  <si>
    <t>Штраф за непредставление налоговому органу документов, предусмотренных пунктом 5 статьи 25.15 НК РФ, выразившееся в отказе контролирующего лица представить имеющиеся у него документы, а равно иное уклонение от представления таких документов либо представление документов с заведомо недостоверными сведениями</t>
  </si>
  <si>
    <t>Штраф за непредставление в установленный срок налоговому органу сведений о налогоплательщике, отказ лица представить имеющиеся у него документы, предусмотренные НК РФ, со сведениями о налогоплательщике по запросу налогового органа либо представление документов с заведомо недостоверными сведениями, взыскиваемый с организаций или индивидуальных предпринимателей</t>
  </si>
  <si>
    <t>Штраф в связи с ответсвенностью свидетеля (ст. 128 НК РФ)</t>
  </si>
  <si>
    <t>Штраф за неявку либо уклонение от явки без уважительных причин лица, вызываемого по делу о налоговом правонарушении в качестве свидетеля</t>
  </si>
  <si>
    <t>Штраф за неправомерный отказ свидетеля от дачи показаний, а равно дача заведомо ложных показаний</t>
  </si>
  <si>
    <t>Штраф за отказ эксперта, переводчика или специалиста от участия в проведении налоговой проверки, дача заведомо ложного заключения или осуществление заведомо ложного перевода (ст. 129 НК РФ)</t>
  </si>
  <si>
    <t>Штраф за отказ эксперта, переводчика или специалиста от участия в проведении налоговой проверки</t>
  </si>
  <si>
    <t>Штраф за дачу экспертом заведомо ложного заключения или осуществление переводчиком заведомо ложного перевода</t>
  </si>
  <si>
    <t>Штраф за неправомерное несообщение (несвоевременное сообщение) лицом сведений, которые в соответствии с настоящим Кодексом это лицо должно сообщить налоговому органу</t>
  </si>
  <si>
    <t>Штраф за неправомерное несообщение (несвоевременное сообщение) лицом сведений, которые в соответствии с настоящим Кодексом это лицо должно сообщить налоговому органу, совершенные повторно в течение календарного года</t>
  </si>
  <si>
    <t>Штраф за неправомерное непредставление (несвоевременное представление) налогоплательщиком - иностранной организацией (иностранной структурой без образования юридического лица) налоговому органу сведений, предусмотренных пунктом 3.2 статьи 23 НК РФ</t>
  </si>
  <si>
    <t>Штраф за нарушение банком порядка открытия счета (ст. 132 НК РФ)</t>
  </si>
  <si>
    <t>Штраф за открытие банком счета организации, индивидуальному предпринимателю, нотариусу, занимающемуся частной практикой, или адвокату, учредившему адвокатский кабинет, счета инвестиционного товарищества без предъявления этим лицом свидетельства (уведомления) о постановке на учет в налоговом органе, а равно открытие счета при наличии решения налогового органа о приостановлении операций по счетам этого лица</t>
  </si>
  <si>
    <t>Штраф за несообщение в установленный срок банком налоговому органу сведений об открытии или о закрытии счета, вклада (депозита), об изменении реквизитов счета, вклада (депозита) организации, индивидуального предпринимателя, физического лица, не являющегося индивидуальным предпринимателем, нотариуса, занимающегося частной практикой, или адвоката, учредившего адвокатский кабинет, счета инвестиционного товарищества</t>
  </si>
  <si>
    <t>Штраф за нарушение срока исполнения поручения о перечислении налога (сбора), авансового платежа, пеней, штрафа (ст. 133 НК РФ)</t>
  </si>
  <si>
    <t>Штраф за неисполнение банком решения налогового органа о приостановлении операций по счетам налогоплательщика, плательщика сбора или налогового агента, счету инвестиционного товарищества (ст. 134 НК РФ)</t>
  </si>
  <si>
    <t>Штрафы за неисполнение банком поручения налогового органа о перечислении налога, авансового платежа, сбора, пеней, штрафа (ст. 135 НК РФ)</t>
  </si>
  <si>
    <t>Штраф за неправомерное неисполнение банком в установленный настоящим Кодексом срок поручения налогового органа о перечислении налога, авансового платежа, сбора, пеней, штрафа</t>
  </si>
  <si>
    <t>Штраф за совершение банком действий по созданию ситуации отсутствия денежных средств на счете налогоплательщика, плательщика сбора или налогового агента, счете инвестиционного товарищества, в отношении которых в банке находится поручение налогового органа</t>
  </si>
  <si>
    <t>Штрафы за непредставление банком справок (выписок) по операциям и счетам (счету инвестиционного товарищества) в налоговый орган (ст. 135.1 НК РФ)</t>
  </si>
  <si>
    <t>00200</t>
  </si>
  <si>
    <t>х</t>
  </si>
  <si>
    <t>характеристика количеств. показателя и единица измерения</t>
  </si>
  <si>
    <t>гр.5*гр.13</t>
  </si>
  <si>
    <t>Пример для 1 16 03010 6000 140</t>
  </si>
  <si>
    <t>количество штрафов, ед.</t>
  </si>
  <si>
    <t>гр.13*7+гр.16*гр.10/100</t>
  </si>
  <si>
    <t>количество штрафов, уплачиваемых по минимальному размеру 40 000 руб., ед.</t>
  </si>
  <si>
    <t>на 01.06.2015</t>
  </si>
  <si>
    <t>количество непредставленных документов, ед.</t>
  </si>
  <si>
    <t>общий размер непоступивших из-за нарушения сумм</t>
  </si>
  <si>
    <t>гр.6/100*гр.16</t>
  </si>
  <si>
    <t>Оценка поступления доходов в 2015 году (текущий финансовый год)</t>
  </si>
  <si>
    <t>количество на 01.06.2015, ед.</t>
  </si>
  <si>
    <t>Прогноз поступления доходов на 2016 год (очередной финансовый год)</t>
  </si>
  <si>
    <t>гр.5*гр.14</t>
  </si>
  <si>
    <t>Штраф за нарушение порядка постановки на учет в налоговом органе (ст. 116 НК РФ)</t>
  </si>
  <si>
    <t>пояснение к изменению количества в сравнении с 2015 годом (текущим финансовым годом)</t>
  </si>
  <si>
    <t>увеличение за счет роста эффективности взысканий</t>
  </si>
  <si>
    <t>ПлатежКолСумПлан</t>
  </si>
  <si>
    <t>ПлатежКолСумИзмПлан</t>
  </si>
  <si>
    <t>ПлатежДоходПлан</t>
  </si>
  <si>
    <t>УслПлКолПлан</t>
  </si>
  <si>
    <t>УслПлКолИзмПлан</t>
  </si>
  <si>
    <t>УслПлБазаПлан</t>
  </si>
  <si>
    <t>УслПлБазаИзмПлан</t>
  </si>
  <si>
    <t>УслПлДоходПлан</t>
  </si>
  <si>
    <t>ИсточникРазмСрПлан</t>
  </si>
  <si>
    <t>ИсточникКолСумПлан</t>
  </si>
  <si>
    <t>ИсточникКолСумИзмПлан</t>
  </si>
  <si>
    <t>ИсточникДоходПлан</t>
  </si>
  <si>
    <t>ПлатежРазмСрПлан</t>
  </si>
  <si>
    <t>ПлатежРазмСрПлан2</t>
  </si>
  <si>
    <t>ПлатежКолСумПлан2</t>
  </si>
  <si>
    <t>ПлатежКолСумИзмПлан2</t>
  </si>
  <si>
    <t>ПлатежДоходПлан2</t>
  </si>
  <si>
    <t>&lt;(стр.031, гр.3) + (стр.032, гр.3)&gt;</t>
  </si>
  <si>
    <t>&lt;(стр.031, гр.4) + (стр.032, гр.4)&gt;</t>
  </si>
  <si>
    <t>&lt;(стр.031, гр.5) + (стр.032, гр.5)&gt;</t>
  </si>
  <si>
    <t>&lt;(стр.031, гр.6) + (стр.032, гр.6)&gt;</t>
  </si>
  <si>
    <t>&lt;(стр.031, гр.7) + (стр.032, гр.7)&gt;</t>
  </si>
  <si>
    <t>031</t>
  </si>
  <si>
    <t>&lt;(стр.011, гр.3) + (стр.021, гр.3)&gt;</t>
  </si>
  <si>
    <t>&lt;(стр.011, гр.4) + (стр.021, гр.4)&gt;</t>
  </si>
  <si>
    <t>&lt;(стр.011, гр.5) + (стр.021, гр.5)&gt;</t>
  </si>
  <si>
    <t>&lt;(стр.011, гр.6) + (стр.021, гр.6)&gt;</t>
  </si>
  <si>
    <t>&lt;(стр.011, гр.7) + (стр.021, гр.7)&gt;</t>
  </si>
  <si>
    <t>032</t>
  </si>
  <si>
    <t>&lt;(стр.012, гр.3) + (стр.022, гр.3)&gt;</t>
  </si>
  <si>
    <t>&lt;(стр.012, гр.4) + (стр.022, гр.4)&gt;</t>
  </si>
  <si>
    <t>&lt;(стр.012, гр.5) + (стр.022, гр.5)&gt;</t>
  </si>
  <si>
    <t>&lt;(стр.012, гр.6) + (стр.022, гр.6)&gt;</t>
  </si>
  <si>
    <t>&lt;(стр.012, гр.7) + (стр.022, гр.7)&gt;</t>
  </si>
  <si>
    <t>УслПлРазмФиксРуб * (УслПлКолТек + УслПлКолИзмТек)</t>
  </si>
  <si>
    <t>Расчет по условиям платежа: Сумма(УслПлКолИзмТек)</t>
  </si>
  <si>
    <t>Расчет по условиям платежа: Сумма(УслПлКолСумИзмПлан)</t>
  </si>
  <si>
    <t>ПлатежРазмСр2*(ПлатежКолСумТек2 + ПлатежКолСумИзмТек2)</t>
  </si>
  <si>
    <t>Расчет по платежам: Сумма(ПлатежКолСумТек + ПлатежКолСумТек2)</t>
  </si>
  <si>
    <t>Расчет по платежам: Сумма(ПлатежКолСумИзмПлан + ПлатежКолСумИзмПлан2)</t>
  </si>
  <si>
    <t>Сумма(ПлатежКолСумИзмТек + ПлатежКолСумИзмТек2)</t>
  </si>
  <si>
    <t>Сумма(ПлатежДоходТекущ + ПлатежДоходТекущ2)</t>
  </si>
  <si>
    <t>Сумма(УслПлДоходТекущ)</t>
  </si>
  <si>
    <t>УслПлРазмФиксРуб * УслПлКолТек</t>
  </si>
  <si>
    <t>ПлатежДоходПлан / ПлатежКолСумПлан</t>
  </si>
  <si>
    <t>Расчет по платежам: Сумма(ПлатежКолСумПлан + ПлатежКолСумПлан2)</t>
  </si>
  <si>
    <t>Сумма(УслПлКолПлан)</t>
  </si>
  <si>
    <t>Сумма(УслПлДоходПлан)</t>
  </si>
  <si>
    <t>УслПлБазаПлан - УслПлБаза</t>
  </si>
  <si>
    <t>УслПлКолПлан - (УслПлКолТек + УслПлКолИзмТек)</t>
  </si>
  <si>
    <t>УслПлРазмФиксРуб * УслПлКолПлан</t>
  </si>
  <si>
    <t>Да</t>
  </si>
  <si>
    <t>ПлатежКолСумПлан2 - (ПлатежКолСумТек2 + ПлатежКолСумИзмТек2)</t>
  </si>
  <si>
    <t>ПлатежРазмСрПлан2 * ПлатежКолСумПлан2</t>
  </si>
  <si>
    <t>Сумма(ПлатежДоходПлан + ПлатежДоходПлан2)</t>
  </si>
  <si>
    <t>Сумма(ПлатежДоход + ПлатежДоход2)</t>
  </si>
  <si>
    <t>Анализ и оценка поступления доходов в 20__ году 
(текущий финансовый год)</t>
  </si>
  <si>
    <t>исполнено на &lt;ДД.ММ.ГГГГ&gt;</t>
  </si>
  <si>
    <t>оценка объема поступления</t>
  </si>
  <si>
    <t>ИсточникРазмСрТек</t>
  </si>
  <si>
    <t>ИсточникДоходТек</t>
  </si>
  <si>
    <t>количество на &lt;ДД.ММ.ГГГГ&gt;, ед.</t>
  </si>
  <si>
    <t>на &lt;ДД.ММ.ГГГГ&gt;</t>
  </si>
  <si>
    <t>10000</t>
  </si>
  <si>
    <t>10100</t>
  </si>
  <si>
    <t>10200</t>
  </si>
  <si>
    <t>ПлатежРазмСрТек</t>
  </si>
  <si>
    <t>ПлатежДоходТек</t>
  </si>
  <si>
    <t>ПлатежРазмСрТек2</t>
  </si>
  <si>
    <t>ПлатежДоходТек2</t>
  </si>
  <si>
    <t>10101</t>
  </si>
  <si>
    <t>Доходы от уплаты штрафов, санкций, возмещения ущерба</t>
  </si>
  <si>
    <t>Анализ показателей, применяемых при формировании оценки 2015 года (текущий финансовый год)</t>
  </si>
  <si>
    <t>Налоговый кодекс РФ</t>
  </si>
  <si>
    <t>п. 1 ст. 116</t>
  </si>
  <si>
    <t>п. 2 ст. 116</t>
  </si>
  <si>
    <t>п. 1 ст. 120</t>
  </si>
  <si>
    <t>п. 2 ст. 120</t>
  </si>
  <si>
    <t>200 рублей за каждый непредставленный документ</t>
  </si>
  <si>
    <t>п. 1 ст. 126</t>
  </si>
  <si>
    <t>100 000 рублей</t>
  </si>
  <si>
    <t>п. 1.1 ст. 126</t>
  </si>
  <si>
    <t>10 000 рублей</t>
  </si>
  <si>
    <t>30 000 рублей</t>
  </si>
  <si>
    <t>10 процентов от доходов, полученных в течение указанного времени в результате такой деятельности, но не менее 40 000 рублей</t>
  </si>
  <si>
    <t>п. 2. ст. 126</t>
  </si>
  <si>
    <t>1 000 рублей</t>
  </si>
  <si>
    <t>3 000 рублей</t>
  </si>
  <si>
    <t>ст. 128</t>
  </si>
  <si>
    <t>п. 1 ст. 129</t>
  </si>
  <si>
    <t>п. 2 ст. 129</t>
  </si>
  <si>
    <t>5 000 рублей</t>
  </si>
  <si>
    <t>п. 1 ст. 129.1</t>
  </si>
  <si>
    <t>20 000 рублей</t>
  </si>
  <si>
    <t>100 процентов от суммы налога на имущество организаций, исчисленного в отношении объекта недвижимого имущества, пропорционально доле участия в организации, либо в случае невозможности определения доли участия лица в организации количеству участников</t>
  </si>
  <si>
    <t>п. 2.1 ст. 129.1</t>
  </si>
  <si>
    <t>п. 1 ст. 132</t>
  </si>
  <si>
    <t>40 000 рублей</t>
  </si>
  <si>
    <t>п. 2 ст. 132</t>
  </si>
  <si>
    <t>одна стопятидесятая ставки рефинансирования Центрального банка Российской Федерации, но не более 0,2 процента за каждый календарный день просрочки</t>
  </si>
  <si>
    <t>п. 1 ст. 135</t>
  </si>
  <si>
    <t>30 процентов не поступившей суммы</t>
  </si>
  <si>
    <t>п. 2 ст. 135</t>
  </si>
  <si>
    <t>увеличение количества штрафов за счет упрощения порядка погашения штрафов</t>
  </si>
  <si>
    <t>Анализ изменения показателей прогноза на 2016 год (очередной финансовый год) в сравнении с показателями прогноза на 2015 год (текущий финансовый год)</t>
  </si>
  <si>
    <t>ПлатежНаим  (вариант 1. С детализацией по условиям платежа -  необходимо дополнительное заполнение раздела 4)</t>
  </si>
  <si>
    <t>ПлатежНаим  (вариант 2. Без детализации по условиям платежа (заполнение только раздела 3)</t>
  </si>
  <si>
    <t>ПлатежНаим (вариант 1. С детализацией по условиям платежа -  необходимо дополнительное заполнение раздела 4)</t>
  </si>
  <si>
    <t>ПлатежНаим (вариант 2. Без детализации по условиям платежа (заполнение только раздела 3)</t>
  </si>
  <si>
    <t>ПлатежНаим (вариант 1. С детализацией по условиям платежа (дополнительное заполнение раздела 4)</t>
  </si>
  <si>
    <t>Местные бюджеты</t>
  </si>
  <si>
    <t>Анализ и оценка поступления доходов в 2015 году 
(текущий финансовый год)</t>
  </si>
  <si>
    <t>на  2016 год (очередной финансовый год)</t>
  </si>
  <si>
    <t>на  2017 год (первый год планового периода)</t>
  </si>
  <si>
    <t>на  2018 год (второй год планового периода)</t>
  </si>
  <si>
    <t>исполнено на 01.06.2015</t>
  </si>
  <si>
    <t>изменение количества, ед.</t>
  </si>
  <si>
    <t>(должность)</t>
  </si>
  <si>
    <t>(подпись)</t>
  </si>
  <si>
    <t>(расшифровка подписи)</t>
  </si>
  <si>
    <t>(фамилия, инициалы)</t>
  </si>
  <si>
    <t>(телефон)</t>
  </si>
  <si>
    <t>"______" ______________</t>
  </si>
  <si>
    <t>2________ г.</t>
  </si>
  <si>
    <t>&lt;дата подписания&gt;</t>
  </si>
  <si>
    <t xml:space="preserve">                                                Руководитель</t>
  </si>
  <si>
    <t xml:space="preserve">                                                (уполномоченное лицо)</t>
  </si>
  <si>
    <t xml:space="preserve">                                                     Исполнитель</t>
  </si>
  <si>
    <t>оценка изменения количества, ед.</t>
  </si>
  <si>
    <t>расчет соответствует порядку, предусмотренному действующему налоговому законодательству</t>
  </si>
  <si>
    <t>Штраф за нарушения законодательства об ответственности свидетеля (ст. 128 НК РФ)</t>
  </si>
  <si>
    <t>Штраф за неправомерное несообщение сведений налоговому органу (ст. 129.1 НК РФ)</t>
  </si>
  <si>
    <t>сумма доходов организаций и предпринимателей, с которых уплачивается штраф, в части превышения дохода 400 000 руб. в каждом из случаев взыскания штрафа, руб.</t>
  </si>
  <si>
    <t>Штраф за непредставление в установленный срок налоговому органу сведений о налогоплательщике, отказ лица представить имеющиеся у него документы, предусмотренные НК РФ, со сведениями о налогоплательщике по запросу налогового органа либо представление документов с заведомо недостоверными сведениями, взыскиваемый физического лица, не являющегося индивидуальным предпринимателем</t>
  </si>
  <si>
    <t>500 рублей</t>
  </si>
  <si>
    <t xml:space="preserve">за нарушение срока подачи заявления о постановке на учет в налоговом органе </t>
  </si>
  <si>
    <t xml:space="preserve"> за ведение деятельности организацией или индивидуальным предпринимателем без постановки на учет в налоговом органе</t>
  </si>
  <si>
    <t>за грубое нарушение правил учета доходов и (или) расходов и (или) объектов налогообложения, если эти деяния совершены в течение одного налогового периода</t>
  </si>
  <si>
    <t>за грубое нарушение правил учета доходов и (или) расходов и (или) объектов налогообложения, если эти деяния совершены в течение более одного налогового периода</t>
  </si>
  <si>
    <t xml:space="preserve"> за непредставление в установленный срок налогоплательщиком (плательщиком сбора, налоговым агентом) в налоговые органы документов и (или) иных сведений</t>
  </si>
  <si>
    <t>за непредставление налоговому органу документов, предусмотренных пунктом 5 статьи 25.15 НК РФ, выразившееся в отказе контролирующего лица представить имеющиеся у него документы, а равно иное уклонение от представления таких документов либо представление документов с заведомо недостоверными сведениями</t>
  </si>
  <si>
    <t>за непредставление в установленный срок налоговому органу сведений о налогоплательщике, отказ лица представить имеющиеся у него документы, предусмотренные НК РФ, со сведениями о налогоплательщике по запросу налогового органа либо представление документов с заведомо недостоверными сведениями, взыскиваемый с организаций или индивидуальных предпринимателей</t>
  </si>
  <si>
    <t>за непредставление в установленный срок налоговому органу сведений о налогоплательщике, отказ лица представить имеющиеся у него документы, предусмотренные НК РФ, со сведениями о налогоплательщике по запросу налогового органа либо представление документов с заведомо недостоверными сведениями, взыскиваемый физического лица, не являющегося индивидуальным предпринимателем</t>
  </si>
  <si>
    <t>за неявку либо уклонение от явки без уважительных причин лица, вызываемого по делу о налоговом правонарушении в качестве свидетеля</t>
  </si>
  <si>
    <t>за неправомерный отказ свидетеля от дачи показаний, а равно дача заведомо ложных показаний</t>
  </si>
  <si>
    <t>за отказ эксперта, переводчика или специалиста от участия в проведении налоговой проверки</t>
  </si>
  <si>
    <t>за дачу экспертом заведомо ложного заключения или осуществление переводчиком заведомо ложного перевода</t>
  </si>
  <si>
    <t>за неправомерное несообщение (несвоевременное сообщение) лицом сведений, которые в соответствии с настоящим Кодексом это лицо должно сообщить налоговому органу</t>
  </si>
  <si>
    <t>за неправомерное несообщение (несвоевременное сообщение) лицом сведений, которые в соответствии с настоящим Кодексом это лицо должно сообщить налоговому органу, совершенные повторно в течение календарного года</t>
  </si>
  <si>
    <t>за неправомерное непредставление (несвоевременное представление) налогоплательщиком - иностранной организацией (иностранной структурой без образования юридического лица) налоговому органу сведений, предусмотренных пунктом 3.2 статьи 23 НК РФ</t>
  </si>
  <si>
    <t>за открытие банком счета организации, индивидуальному предпринимателю, нотариусу, занимающемуся частной практикой, или адвокату, учредившему адвокатский кабинет, счета инвестиционного товарищества без предъявления этим лицом свидетельства (уведомления) о постановке на учет в налоговом органе, а равно открытие счета при наличии решения налогового органа о приостановлении операций по счетам этого лица</t>
  </si>
  <si>
    <t>за несообщение в установленный срок банком налоговому органу сведений об открытии или о закрытии счета, вклада (депозита), об изменении реквизитов счета, вклада (депозита) организации, индивидуального предпринимателя, физического лица, не являющегося индивидуальным предпринимателем, нотариуса, занимающегося частной практикой, или адвоката, учредившего адвокатский кабинет, счета инвестиционного товарищества</t>
  </si>
  <si>
    <t>за неправомерное неисполнение банком в установленный настоящим Кодексом срок поручения налогового органа о перечислении налога, авансового платежа, сбора, пеней, штрафа</t>
  </si>
  <si>
    <t>за совершение банком действий по созданию ситуации отсутствия денежных средств на счете налогоплательщика, плательщика сбора или налогового агента, счете инвестиционного товарищества, в отношении которых в банке находится поручение налогового органа</t>
  </si>
  <si>
    <t>за ведение деятельности организацией или индивидуальным предпринимателем без постановки на учет в налоговом органе</t>
  </si>
  <si>
    <t>за непредставление в установленный срок налогоплательщиком (плательщиком сбора, налоговым агентом) в налоговые органы документов и (или) иных сведений</t>
  </si>
  <si>
    <t>&lt;раздел 2, сумма по гр.7&gt;</t>
  </si>
  <si>
    <t>&lt;раздел 2, сумма по гр.8&gt;</t>
  </si>
  <si>
    <t>&lt;раздел 2, сумма по гр.11&gt;</t>
  </si>
  <si>
    <t>&lt;раздел 2, сумма по гр.14&gt;</t>
  </si>
  <si>
    <t>&lt;раздел 2, сумма по гр.17&gt;</t>
  </si>
  <si>
    <t>&lt;(стр.010, гр.3) * (подраздел 1.2, стр.010, гр.3)/100&gt;</t>
  </si>
  <si>
    <t>&lt;(стр.010, гр.4) * (подраздел 1.2, стр.010, гр.3)/100&gt;</t>
  </si>
  <si>
    <t>&lt;(стр.010, гр.5) * (подраздел 1.2, стр.010, гр.3)/100&gt;</t>
  </si>
  <si>
    <t>&lt;(стр.010, гр.6) * (подраздел 1.2, стр.010, гр.3)/100&gt;</t>
  </si>
  <si>
    <t>&lt;(стр.010, гр.7) * (подраздел 1.2, стр.010, гр.3)/100&gt;</t>
  </si>
  <si>
    <t>Бюджеты субъектов Российской Федерации</t>
  </si>
  <si>
    <t>3.2. Расчет оценки поступления доходов в очередном финансовом году</t>
  </si>
  <si>
    <t>Оценка поступления доходов в 2016 году (очередной финансовый год)</t>
  </si>
  <si>
    <t>пояснение к изменению порядка расчета размера штрафа (взысканий) в сравнении с 2015 годом (текущим финансовым годом)</t>
  </si>
  <si>
    <t>объем поступления доходов, руб.</t>
  </si>
  <si>
    <t>ПРИМЕР для 1 16 03010 6000 140</t>
  </si>
  <si>
    <t>прогнозируемый объем поступления</t>
  </si>
  <si>
    <t>объем поступления</t>
  </si>
  <si>
    <t>ПлатежРазмСрТек/ПлатежРазмСрТек2</t>
  </si>
  <si>
    <t>ПлатежКолСумТек/ПлатежКолСумТек2</t>
  </si>
  <si>
    <t>ПлатежДоходТек/ПлатежДоходТек2</t>
  </si>
  <si>
    <t>ПлатежКолСумТекОбщ/ПлатежКолСумТек2Общ</t>
  </si>
  <si>
    <t>ПлатежДоход/ПлатежДоход2</t>
  </si>
  <si>
    <t>ПлатежРазмСр/ПлатежРазмСр2</t>
  </si>
  <si>
    <t>ПлатежКолСум/ПлатежКолСум2</t>
  </si>
  <si>
    <t>ПлатежДоходПлан/ПлатежДоходПлан2</t>
  </si>
  <si>
    <t>ПлатежКолСумТекОбщ</t>
  </si>
  <si>
    <t>ПлатежКолСумТек+ПлатежКолСумИзмТек</t>
  </si>
  <si>
    <t>ПлатежКолСумТек2Общ</t>
  </si>
  <si>
    <t>ПлатежКолСумТек2+ПлатежКолСумИзмТек2</t>
  </si>
  <si>
    <t>ИсточникКолСумТекОбщ</t>
  </si>
  <si>
    <t>Сумма(ПлатежКолСумТекОбщ/ПлатежКолСумТек2Общ)</t>
  </si>
  <si>
    <t>3. Расчет и факторный анализ прогноза поступления доходов от уплаты штрафов, санкций, возмещения ущерба в разрезе платежей на основании нормативных показателей</t>
  </si>
  <si>
    <t>4. Расчет и факторный анализ прогноза поступления доходов от уплаты штрафов, санкций, возмещения ущерба в разрезе условий платежей на основании нормативных показателей</t>
  </si>
  <si>
    <t>Сумма(ПлатежДоходТек + ПлатежДоходТек2)</t>
  </si>
  <si>
    <t>(ПлатежДоход + ПлатежДоходТек)/(ПлатежКолСумТек + ПлатежКолСумИзмТек)</t>
  </si>
  <si>
    <t>ПлатежРазмСрТек2 * ПлатежКолСумТек2</t>
  </si>
  <si>
    <t>Сумма(ПлатежРазмСрТек + ПлатежРазмСрТек2)КоличествоЗначений(ПлатежРазмСрТек + ПлатежРазмСрТек2)</t>
  </si>
  <si>
    <t>Сумма(ПлатежРазмСрПлан + ПлатежРазмСрПлан2) / КоличествоЗначений( ПлатежРазмСрПлан + ПлатежРазмСрПлан2 )</t>
  </si>
  <si>
    <t>3.1. Анализ исполнения и оценка поступления доходов в текущем финансовом году</t>
  </si>
  <si>
    <t>пояснение к изменению порядка расчета размера штрафа (взысканий) в сравнении с 20__ годом (очередным финансовым годом)</t>
  </si>
  <si>
    <t>пояснение к изменению порядка расчета размера штрафа (взысканий) в сравнении с 20__ годом (первым годом планового периода)</t>
  </si>
  <si>
    <t>размер (средний размер) штрафа (взысканий), руб.</t>
  </si>
  <si>
    <t>Справочник116-10.ИсточникиДоходов.Платежи.УсловияПлатежа.ПорядокРасчетаШтрафа</t>
  </si>
  <si>
    <t>Справочник116-10.ИсточникиДоходов.Платежи.УсловияПлатежа.ПорядокРасчетаШтрафаПунктНПА</t>
  </si>
  <si>
    <t>Справочник116-10.ИсточникиДоходов.Платежи.ПорядокРасчетаШтрафаНПА</t>
  </si>
  <si>
    <t>описание расчета</t>
  </si>
  <si>
    <t>руб.</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</si>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</sst>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9" x14ac:knownFonts="1">
    <font>
      <sz val="11"/>
      <color theme="1"/>
      <name val="Calibri"/>
      <family val="2"/>
      <charset val="204"/>
      <scheme val="minor"/>
    </font>
    <font>
      <sz val="11"/>
      <color indexed="8"/>
      <name val="Calibri"/>
      <family val="2"/>
      <charset val="204"/>
    </font>
    <font>
      <sz val="10"/>
      <name val="Arial Cyr"/>
      <family val="2"/>
      <charset val="204"/>
    </font>
    <font>
      <b/>
      <sz val="11"/>
      <name val="Times New Roman"/>
      <family val="1"/>
      <charset val="204"/>
    </font>
    <font>
      <sz val="11"/>
      <name val="Times New Roman"/>
      <family val="1"/>
      <charset val="204"/>
    </font>
    <font>
      <sz val="10"/>
      <name val="Times New Roman"/>
      <family val="1"/>
      <charset val="204"/>
    </font>
    <font>
      <sz val="11"/>
      <color indexed="8"/>
      <name val="Calibri"/>
      <family val="2"/>
      <charset val="204"/>
    </font>
    <font>
      <sz val="10"/>
      <name val="Arial"/>
      <family val="2"/>
      <charset val="204"/>
    </font>
    <font>
      <b/>
      <sz val="10"/>
      <name val="Times New Roman"/>
      <family val="1"/>
      <charset val="204"/>
    </font>
    <font>
      <vertAlign val="superscript"/>
      <sz val="10"/>
      <name val="Times New Roman"/>
      <family val="1"/>
      <charset val="204"/>
    </font>
    <font>
      <sz val="8"/>
      <name val="Times New Roman"/>
      <family val="1"/>
      <charset val="204"/>
    </font>
    <font>
      <vertAlign val="superscript"/>
      <sz val="8"/>
      <name val="Times New Roman"/>
      <family val="1"/>
      <charset val="204"/>
    </font>
    <font>
      <sz val="10"/>
      <name val="Arial Cyr"/>
      <charset val="204"/>
    </font>
    <font>
      <sz val="10"/>
      <name val="Tahoma"/>
      <family val="2"/>
      <charset val="204"/>
    </font>
    <font>
      <sz val="10"/>
      <color indexed="8"/>
      <name val="Arial Cyr"/>
      <family val="2"/>
      <charset val="204"/>
    </font>
    <font>
      <sz val="10"/>
      <name val="Helv"/>
    </font>
    <font>
      <sz val="10"/>
      <color indexed="8"/>
      <name val="Times New Roman"/>
      <family val="1"/>
      <charset val="204"/>
    </font>
    <font>
      <sz val="10"/>
      <color indexed="36"/>
      <name val="Times New Roman"/>
      <family val="1"/>
      <charset val="204"/>
    </font>
    <font>
      <i/>
      <sz val="10"/>
      <name val="Times New Roman"/>
      <family val="1"/>
      <charset val="204"/>
    </font>
    <font>
      <sz val="8"/>
      <name val="Calibri"/>
      <family val="2"/>
      <charset val="204"/>
    </font>
    <font>
      <sz val="10"/>
      <color theme="1"/>
      <name val="Arial Cyr"/>
      <family val="2"/>
      <charset val="204"/>
    </font>
    <font>
      <sz val="10"/>
      <color theme="1"/>
      <name val="Times New Roman"/>
      <family val="1"/>
      <charset val="204"/>
    </font>
    <font>
      <sz val="12"/>
      <color theme="1"/>
      <name val="Times New Roman"/>
      <family val="1"/>
      <charset val="204"/>
    </font>
    <font>
      <b/>
      <sz val="11"/>
      <color theme="1"/>
      <name val="Times New Roman"/>
      <family val="1"/>
      <charset val="204"/>
    </font>
    <font>
      <b/>
      <sz val="12"/>
      <color theme="1"/>
      <name val="Times New Roman"/>
      <family val="1"/>
      <charset val="204"/>
    </font>
    <font>
      <sz val="11"/>
      <color theme="1"/>
      <name val="Times New Roman"/>
      <family val="1"/>
      <charset val="204"/>
    </font>
    <font>
      <b/>
      <sz val="10"/>
      <color theme="1"/>
      <name val="Times New Roman"/>
      <family val="1"/>
      <charset val="204"/>
    </font>
    <font>
      <sz val="11"/>
      <color indexed="8"/>
      <name val="Times New Roman"/>
      <family val="1"/>
      <charset val="204"/>
    </font>
    <font>
      <sz val="11"/>
      <name val="Calibri"/>
      <family val="2"/>
      <charset val="204"/>
    </font>
  </fonts>
  <fills count="10">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2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s>
  <borders count="4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2">
    <xf numFmtId="0" fontId="0" fillId="0" borderId="0"/>
    <xf numFmtId="0" fontId="6" fillId="0" borderId="0"/>
    <xf numFmtId="0" fontId="12" fillId="0" borderId="0"/>
    <xf numFmtId="0" fontId="7" fillId="0" borderId="0"/>
    <xf numFmtId="0" fontId="12" fillId="0" borderId="0"/>
    <xf numFmtId="0" fontId="12" fillId="0" borderId="0"/>
    <xf numFmtId="0" fontId="13" fillId="0" borderId="0"/>
    <xf numFmtId="0" fontId="6" fillId="0" borderId="0"/>
    <xf numFmtId="0" fontId="7" fillId="0" borderId="0"/>
    <xf numFmtId="0" fontId="7" fillId="0" borderId="0"/>
    <xf numFmtId="0" fontId="7" fillId="0" borderId="0"/>
    <xf numFmtId="0" fontId="20" fillId="0" borderId="0"/>
    <xf numFmtId="0" fontId="20" fillId="0" borderId="0"/>
    <xf numFmtId="0" fontId="13" fillId="0" borderId="0"/>
    <xf numFmtId="0" fontId="2" fillId="0" borderId="0"/>
    <xf numFmtId="0" fontId="12" fillId="0" borderId="0"/>
    <xf numFmtId="9" fontId="12" fillId="0" borderId="0" applyFont="0" applyFill="0" applyBorder="0" applyAlignment="0" applyProtection="0"/>
    <xf numFmtId="9" fontId="14" fillId="0" borderId="0" applyFont="0" applyFill="0" applyBorder="0" applyAlignment="0" applyProtection="0"/>
    <xf numFmtId="0" fontId="15" fillId="0" borderId="0"/>
    <xf numFmtId="0" fontId="1" fillId="0" borderId="0"/>
    <xf numFmtId="9" fontId="20" fillId="0" borderId="0" applyFont="0" applyFill="0" applyBorder="0" applyAlignment="0" applyProtection="0"/>
    <xf numFmtId="0" fontId="12" fillId="0" borderId="0"/>
  </cellStyleXfs>
  <cellXfs count="358">
    <xf numFmtId="0" fontId="0" fillId="0" borderId="0" xfId="0"/>
    <xf numFmtId="0" fontId="3"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left" vertical="center"/>
    </xf>
    <xf numFmtId="0" fontId="4" fillId="0" borderId="0" xfId="0" applyFont="1" applyAlignment="1">
      <alignment vertical="center"/>
    </xf>
    <xf numFmtId="0" fontId="8" fillId="0" borderId="0" xfId="0" applyFont="1" applyBorder="1" applyAlignment="1">
      <alignment horizontal="left" vertical="center" wrapText="1"/>
    </xf>
    <xf numFmtId="0" fontId="8" fillId="0" borderId="0" xfId="0" applyFont="1" applyAlignment="1">
      <alignment vertical="center" wrapText="1"/>
    </xf>
    <xf numFmtId="0" fontId="8" fillId="0" borderId="0" xfId="0" applyFont="1" applyAlignment="1">
      <alignment horizontal="left" vertical="center" wrapText="1"/>
    </xf>
    <xf numFmtId="0" fontId="8" fillId="0" borderId="0" xfId="0" applyFont="1" applyAlignment="1">
      <alignment horizontal="left" vertical="center"/>
    </xf>
    <xf numFmtId="0" fontId="5" fillId="0" borderId="0" xfId="0" applyFont="1" applyAlignment="1">
      <alignment vertical="center"/>
    </xf>
    <xf numFmtId="0" fontId="5" fillId="0" borderId="0" xfId="0" applyFont="1" applyBorder="1" applyAlignment="1">
      <alignment vertical="center" wrapText="1"/>
    </xf>
    <xf numFmtId="0" fontId="5" fillId="0" borderId="0" xfId="0" applyFont="1" applyBorder="1" applyAlignment="1">
      <alignment vertical="center"/>
    </xf>
    <xf numFmtId="0" fontId="3" fillId="0" borderId="1" xfId="0" applyFont="1" applyBorder="1" applyAlignment="1">
      <alignment horizontal="left" vertical="center" wrapText="1"/>
    </xf>
    <xf numFmtId="49" fontId="5" fillId="0" borderId="3" xfId="0" applyNumberFormat="1" applyFont="1" applyBorder="1" applyAlignment="1">
      <alignment horizontal="center" vertical="center"/>
    </xf>
    <xf numFmtId="0" fontId="5" fillId="0" borderId="0" xfId="0" applyFont="1" applyAlignment="1">
      <alignment vertical="center" wrapText="1"/>
    </xf>
    <xf numFmtId="49" fontId="5" fillId="0" borderId="0" xfId="0" applyNumberFormat="1" applyFont="1" applyAlignment="1">
      <alignment vertical="center" wrapText="1"/>
    </xf>
    <xf numFmtId="49" fontId="5" fillId="0" borderId="6" xfId="0" applyNumberFormat="1" applyFont="1" applyFill="1" applyBorder="1" applyAlignment="1">
      <alignment horizontal="center"/>
    </xf>
    <xf numFmtId="49" fontId="5" fillId="0" borderId="7" xfId="0" applyNumberFormat="1" applyFont="1" applyFill="1" applyBorder="1" applyAlignment="1">
      <alignment horizontal="center"/>
    </xf>
    <xf numFmtId="0" fontId="3" fillId="0" borderId="0" xfId="0" applyFont="1" applyBorder="1" applyAlignment="1">
      <alignment horizontal="center" vertical="center" wrapText="1"/>
    </xf>
    <xf numFmtId="49" fontId="5" fillId="0" borderId="11" xfId="0" applyNumberFormat="1" applyFont="1" applyFill="1" applyBorder="1" applyAlignment="1">
      <alignment horizontal="center"/>
    </xf>
    <xf numFmtId="3" fontId="5" fillId="3" borderId="9" xfId="0" applyNumberFormat="1" applyFont="1" applyFill="1" applyBorder="1" applyAlignment="1">
      <alignment horizontal="center" wrapText="1"/>
    </xf>
    <xf numFmtId="49" fontId="5" fillId="0" borderId="15" xfId="0" applyNumberFormat="1" applyFont="1" applyBorder="1" applyAlignment="1">
      <alignment horizontal="center" vertical="center"/>
    </xf>
    <xf numFmtId="0" fontId="3" fillId="0" borderId="0" xfId="0" applyFont="1" applyBorder="1" applyAlignment="1">
      <alignment vertical="center" wrapText="1"/>
    </xf>
    <xf numFmtId="0" fontId="8" fillId="0" borderId="0" xfId="0" applyFont="1" applyBorder="1" applyAlignment="1">
      <alignment vertical="center" wrapText="1"/>
    </xf>
    <xf numFmtId="0" fontId="4" fillId="0" borderId="0" xfId="0" applyFont="1" applyAlignment="1">
      <alignment vertical="center" wrapText="1"/>
    </xf>
    <xf numFmtId="49" fontId="5" fillId="0" borderId="3" xfId="0" applyNumberFormat="1" applyFont="1" applyBorder="1" applyAlignment="1">
      <alignment horizontal="center" wrapText="1"/>
    </xf>
    <xf numFmtId="49" fontId="5" fillId="0" borderId="17" xfId="0" applyNumberFormat="1" applyFont="1" applyFill="1" applyBorder="1" applyAlignment="1">
      <alignment wrapText="1"/>
    </xf>
    <xf numFmtId="49" fontId="5" fillId="2" borderId="6" xfId="0" applyNumberFormat="1" applyFont="1" applyFill="1" applyBorder="1" applyAlignment="1">
      <alignment horizontal="center" wrapText="1"/>
    </xf>
    <xf numFmtId="0" fontId="5" fillId="2" borderId="12" xfId="0" applyFont="1" applyFill="1" applyBorder="1" applyAlignment="1">
      <alignment horizontal="center" wrapText="1"/>
    </xf>
    <xf numFmtId="49" fontId="5" fillId="2" borderId="18" xfId="0" applyNumberFormat="1" applyFont="1" applyFill="1" applyBorder="1" applyAlignment="1">
      <alignment horizontal="center" wrapText="1"/>
    </xf>
    <xf numFmtId="0" fontId="18" fillId="4" borderId="19" xfId="0" applyFont="1" applyFill="1" applyBorder="1" applyAlignment="1">
      <alignment horizontal="center" wrapText="1"/>
    </xf>
    <xf numFmtId="0" fontId="5" fillId="2" borderId="20" xfId="0" applyFont="1" applyFill="1" applyBorder="1" applyAlignment="1">
      <alignment horizontal="center" wrapText="1"/>
    </xf>
    <xf numFmtId="49" fontId="5" fillId="2" borderId="7" xfId="0" applyNumberFormat="1" applyFont="1" applyFill="1" applyBorder="1" applyAlignment="1">
      <alignment horizontal="center" wrapText="1"/>
    </xf>
    <xf numFmtId="0" fontId="5" fillId="2" borderId="2" xfId="0" applyFont="1" applyFill="1" applyBorder="1" applyAlignment="1">
      <alignment horizontal="center" wrapText="1"/>
    </xf>
    <xf numFmtId="49" fontId="5" fillId="2" borderId="8" xfId="0" applyNumberFormat="1" applyFont="1" applyFill="1" applyBorder="1" applyAlignment="1">
      <alignment horizontal="center" wrapText="1"/>
    </xf>
    <xf numFmtId="0" fontId="5" fillId="2" borderId="9" xfId="0" applyFont="1" applyFill="1" applyBorder="1" applyAlignment="1">
      <alignment horizontal="center" wrapText="1"/>
    </xf>
    <xf numFmtId="0" fontId="10" fillId="0" borderId="0" xfId="0" applyFont="1" applyFill="1" applyAlignment="1">
      <alignment horizontal="left"/>
    </xf>
    <xf numFmtId="0" fontId="10" fillId="0" borderId="0" xfId="0" applyFont="1" applyAlignment="1">
      <alignment horizontal="center" wrapText="1"/>
    </xf>
    <xf numFmtId="0" fontId="4" fillId="0" borderId="0" xfId="0" applyFont="1" applyBorder="1" applyAlignment="1">
      <alignment horizontal="left" vertical="center"/>
    </xf>
    <xf numFmtId="0" fontId="5" fillId="0" borderId="0" xfId="0" applyFont="1" applyFill="1" applyAlignment="1">
      <alignment vertical="top" wrapText="1"/>
    </xf>
    <xf numFmtId="0" fontId="5" fillId="0" borderId="0" xfId="0" applyFont="1" applyAlignment="1">
      <alignment vertical="top" wrapText="1"/>
    </xf>
    <xf numFmtId="49" fontId="5" fillId="0" borderId="0" xfId="0" applyNumberFormat="1" applyFont="1" applyFill="1" applyAlignment="1">
      <alignment vertical="top" wrapText="1"/>
    </xf>
    <xf numFmtId="49" fontId="5" fillId="0" borderId="0" xfId="0" applyNumberFormat="1" applyFont="1" applyAlignment="1">
      <alignment vertical="top" wrapText="1"/>
    </xf>
    <xf numFmtId="0" fontId="5" fillId="0" borderId="17" xfId="0" applyFont="1" applyFill="1" applyBorder="1" applyAlignment="1">
      <alignment horizontal="left" wrapText="1"/>
    </xf>
    <xf numFmtId="0" fontId="5" fillId="2" borderId="0" xfId="0" applyFont="1" applyFill="1" applyAlignment="1">
      <alignment horizontal="left" vertical="center" wrapText="1"/>
    </xf>
    <xf numFmtId="0" fontId="5" fillId="2" borderId="0" xfId="0" applyFont="1" applyFill="1" applyAlignment="1">
      <alignment vertical="center" wrapText="1"/>
    </xf>
    <xf numFmtId="0" fontId="5" fillId="2" borderId="0" xfId="0" applyFont="1" applyFill="1" applyAlignment="1">
      <alignment horizontal="center" vertical="center" wrapText="1"/>
    </xf>
    <xf numFmtId="3" fontId="5" fillId="2" borderId="0" xfId="0" applyNumberFormat="1" applyFont="1" applyFill="1" applyAlignment="1">
      <alignment horizontal="center" vertical="center" wrapText="1"/>
    </xf>
    <xf numFmtId="49" fontId="16" fillId="0" borderId="17" xfId="0" applyNumberFormat="1" applyFont="1" applyFill="1" applyBorder="1" applyAlignment="1">
      <alignment horizontal="left" wrapText="1" indent="1"/>
    </xf>
    <xf numFmtId="0" fontId="5" fillId="3" borderId="2" xfId="0" applyFont="1" applyFill="1" applyBorder="1" applyAlignment="1">
      <alignment horizontal="center"/>
    </xf>
    <xf numFmtId="0" fontId="5" fillId="3" borderId="20" xfId="0" applyFont="1" applyFill="1" applyBorder="1" applyAlignment="1">
      <alignment horizontal="center"/>
    </xf>
    <xf numFmtId="0" fontId="16" fillId="0" borderId="2" xfId="0" applyFont="1" applyBorder="1" applyAlignment="1">
      <alignment horizontal="center" vertical="center" wrapText="1"/>
    </xf>
    <xf numFmtId="49" fontId="17" fillId="0" borderId="24" xfId="0" applyNumberFormat="1" applyFont="1" applyBorder="1" applyAlignment="1">
      <alignment horizontal="center" vertical="center"/>
    </xf>
    <xf numFmtId="49" fontId="17" fillId="0" borderId="15" xfId="0" applyNumberFormat="1" applyFont="1" applyBorder="1" applyAlignment="1">
      <alignment horizontal="center" vertical="center"/>
    </xf>
    <xf numFmtId="49" fontId="17" fillId="0" borderId="14" xfId="0" applyNumberFormat="1" applyFont="1" applyBorder="1" applyAlignment="1">
      <alignment horizontal="center" vertical="center"/>
    </xf>
    <xf numFmtId="0" fontId="5" fillId="3" borderId="16" xfId="0" applyFont="1" applyFill="1" applyBorder="1" applyAlignment="1">
      <alignment horizontal="center"/>
    </xf>
    <xf numFmtId="0" fontId="5" fillId="3" borderId="22" xfId="0" applyFont="1" applyFill="1" applyBorder="1" applyAlignment="1">
      <alignment horizontal="center"/>
    </xf>
    <xf numFmtId="49" fontId="16" fillId="0" borderId="4" xfId="0" applyNumberFormat="1" applyFont="1" applyBorder="1" applyAlignment="1">
      <alignment horizontal="center" vertical="center" wrapText="1"/>
    </xf>
    <xf numFmtId="49" fontId="5" fillId="2" borderId="2" xfId="0" applyNumberFormat="1" applyFont="1" applyFill="1" applyBorder="1" applyAlignment="1">
      <alignment horizontal="center" wrapText="1"/>
    </xf>
    <xf numFmtId="164" fontId="3" fillId="2" borderId="0" xfId="14" applyNumberFormat="1" applyFont="1" applyFill="1" applyBorder="1" applyAlignment="1">
      <alignment wrapText="1"/>
    </xf>
    <xf numFmtId="0" fontId="22" fillId="2" borderId="0" xfId="0" applyFont="1" applyFill="1" applyAlignment="1">
      <alignment horizontal="center" vertical="center" wrapText="1"/>
    </xf>
    <xf numFmtId="0" fontId="22" fillId="2" borderId="0" xfId="0" applyFont="1" applyFill="1" applyAlignment="1">
      <alignment horizontal="right" vertical="center" wrapText="1"/>
    </xf>
    <xf numFmtId="0" fontId="24" fillId="2" borderId="0" xfId="0" applyFont="1" applyFill="1" applyAlignment="1">
      <alignment horizontal="right" vertical="center"/>
    </xf>
    <xf numFmtId="0" fontId="24" fillId="2" borderId="0" xfId="0" applyFont="1" applyFill="1" applyAlignment="1">
      <alignment vertical="center"/>
    </xf>
    <xf numFmtId="164" fontId="25" fillId="2" borderId="0" xfId="14" applyNumberFormat="1" applyFont="1" applyFill="1" applyBorder="1" applyAlignment="1">
      <alignment horizontal="right" wrapText="1"/>
    </xf>
    <xf numFmtId="164" fontId="25" fillId="2" borderId="9" xfId="14" applyNumberFormat="1" applyFont="1" applyFill="1" applyBorder="1" applyAlignment="1">
      <alignment horizontal="center" wrapText="1"/>
    </xf>
    <xf numFmtId="49" fontId="25" fillId="3" borderId="30" xfId="14" applyNumberFormat="1" applyFont="1" applyFill="1" applyBorder="1" applyAlignment="1">
      <alignment horizontal="center" wrapText="1"/>
    </xf>
    <xf numFmtId="49" fontId="25" fillId="4" borderId="31" xfId="14" applyNumberFormat="1" applyFont="1" applyFill="1" applyBorder="1" applyAlignment="1">
      <alignment horizontal="center" wrapText="1"/>
    </xf>
    <xf numFmtId="164" fontId="25" fillId="2" borderId="1" xfId="14" applyNumberFormat="1" applyFont="1" applyFill="1" applyBorder="1" applyAlignment="1">
      <alignment horizontal="left" wrapText="1"/>
    </xf>
    <xf numFmtId="164" fontId="23" fillId="4" borderId="1" xfId="14" applyNumberFormat="1" applyFont="1" applyFill="1" applyBorder="1" applyAlignment="1">
      <alignment horizontal="left" wrapText="1"/>
    </xf>
    <xf numFmtId="49" fontId="25" fillId="4" borderId="32" xfId="14" applyNumberFormat="1" applyFont="1" applyFill="1" applyBorder="1" applyAlignment="1">
      <alignment horizontal="center" wrapText="1"/>
    </xf>
    <xf numFmtId="164" fontId="25" fillId="2" borderId="28" xfId="14" applyNumberFormat="1" applyFont="1" applyFill="1" applyBorder="1" applyAlignment="1">
      <alignment horizontal="left" wrapText="1"/>
    </xf>
    <xf numFmtId="164" fontId="23" fillId="4" borderId="17" xfId="14" applyNumberFormat="1" applyFont="1" applyFill="1" applyBorder="1" applyAlignment="1">
      <alignment horizontal="left" wrapText="1"/>
    </xf>
    <xf numFmtId="49" fontId="25" fillId="4" borderId="33" xfId="14" applyNumberFormat="1" applyFont="1" applyFill="1" applyBorder="1" applyAlignment="1">
      <alignment horizontal="center" wrapText="1"/>
    </xf>
    <xf numFmtId="0" fontId="23" fillId="4" borderId="17" xfId="0" applyFont="1" applyFill="1" applyBorder="1" applyAlignment="1"/>
    <xf numFmtId="49" fontId="25" fillId="4" borderId="34" xfId="14" applyNumberFormat="1" applyFont="1" applyFill="1" applyBorder="1" applyAlignment="1">
      <alignment horizontal="center" wrapText="1"/>
    </xf>
    <xf numFmtId="0" fontId="26" fillId="0" borderId="0" xfId="0" applyFont="1" applyBorder="1" applyAlignment="1">
      <alignment horizontal="left" vertical="center" wrapText="1"/>
    </xf>
    <xf numFmtId="0" fontId="26" fillId="0" borderId="0" xfId="0" applyFont="1" applyAlignment="1">
      <alignment vertical="center" wrapText="1"/>
    </xf>
    <xf numFmtId="49" fontId="21" fillId="0" borderId="3" xfId="0" applyNumberFormat="1" applyFont="1" applyBorder="1" applyAlignment="1">
      <alignment horizontal="center" vertical="center"/>
    </xf>
    <xf numFmtId="0" fontId="21" fillId="0" borderId="17" xfId="0" applyFont="1" applyFill="1" applyBorder="1" applyAlignment="1">
      <alignment horizontal="left" wrapText="1"/>
    </xf>
    <xf numFmtId="49" fontId="5" fillId="7" borderId="7" xfId="0" applyNumberFormat="1" applyFont="1" applyFill="1" applyBorder="1" applyAlignment="1">
      <alignment horizontal="center" wrapText="1"/>
    </xf>
    <xf numFmtId="49" fontId="5" fillId="7" borderId="8" xfId="0" applyNumberFormat="1" applyFont="1" applyFill="1" applyBorder="1" applyAlignment="1">
      <alignment horizontal="center" wrapText="1"/>
    </xf>
    <xf numFmtId="49" fontId="3" fillId="0" borderId="0" xfId="0" applyNumberFormat="1" applyFont="1" applyBorder="1" applyAlignment="1">
      <alignment horizontal="left" vertical="center" wrapText="1"/>
    </xf>
    <xf numFmtId="49" fontId="5" fillId="2" borderId="0" xfId="0" applyNumberFormat="1" applyFont="1" applyFill="1" applyAlignment="1">
      <alignment vertical="center" wrapText="1"/>
    </xf>
    <xf numFmtId="49" fontId="5" fillId="0" borderId="35" xfId="0" applyNumberFormat="1" applyFont="1" applyFill="1" applyBorder="1" applyAlignment="1">
      <alignment horizontal="center"/>
    </xf>
    <xf numFmtId="0" fontId="5" fillId="0" borderId="4" xfId="0" applyFont="1" applyFill="1" applyBorder="1" applyAlignment="1">
      <alignment horizontal="center" wrapText="1"/>
    </xf>
    <xf numFmtId="3" fontId="5" fillId="4" borderId="4" xfId="0" applyNumberFormat="1" applyFont="1" applyFill="1" applyBorder="1" applyAlignment="1">
      <alignment horizontal="center" wrapText="1"/>
    </xf>
    <xf numFmtId="3" fontId="5" fillId="8" borderId="4" xfId="0" applyNumberFormat="1" applyFont="1" applyFill="1" applyBorder="1" applyAlignment="1">
      <alignment horizontal="center" wrapText="1"/>
    </xf>
    <xf numFmtId="3" fontId="5" fillId="4" borderId="40" xfId="0" applyNumberFormat="1" applyFont="1" applyFill="1" applyBorder="1" applyAlignment="1">
      <alignment horizontal="center" wrapText="1"/>
    </xf>
    <xf numFmtId="0" fontId="25" fillId="0" borderId="0" xfId="0" applyFont="1"/>
    <xf numFmtId="0" fontId="4" fillId="2" borderId="0" xfId="0" applyFont="1" applyFill="1" applyAlignment="1">
      <alignment horizontal="left" vertical="center"/>
    </xf>
    <xf numFmtId="0" fontId="4" fillId="2" borderId="0" xfId="0" applyFont="1" applyFill="1" applyAlignment="1">
      <alignment horizontal="right" vertical="center"/>
    </xf>
    <xf numFmtId="0" fontId="4" fillId="2" borderId="0" xfId="0" applyFont="1" applyFill="1" applyAlignment="1">
      <alignment vertical="center"/>
    </xf>
    <xf numFmtId="0" fontId="4" fillId="0" borderId="0" xfId="0" applyFont="1" applyBorder="1" applyAlignment="1">
      <alignment vertical="center" wrapText="1"/>
    </xf>
    <xf numFmtId="0" fontId="4" fillId="0" borderId="0" xfId="0" applyFont="1" applyAlignment="1">
      <alignment horizontal="left" wrapText="1"/>
    </xf>
    <xf numFmtId="0" fontId="4" fillId="0" borderId="0" xfId="0" applyFont="1" applyAlignment="1">
      <alignment wrapText="1"/>
    </xf>
    <xf numFmtId="1" fontId="27" fillId="0" borderId="0" xfId="0" applyNumberFormat="1" applyFont="1" applyAlignment="1">
      <alignment wrapText="1"/>
    </xf>
    <xf numFmtId="0" fontId="4" fillId="0" borderId="0" xfId="0" applyFont="1" applyAlignment="1">
      <alignment horizontal="left" vertical="center" wrapText="1"/>
    </xf>
    <xf numFmtId="0" fontId="4" fillId="0" borderId="0" xfId="0" applyFont="1" applyAlignment="1">
      <alignment horizontal="center" vertical="center" wrapText="1"/>
    </xf>
    <xf numFmtId="1" fontId="25" fillId="0" borderId="0" xfId="0" applyNumberFormat="1" applyFont="1" applyAlignment="1">
      <alignment vertical="center" wrapText="1"/>
    </xf>
    <xf numFmtId="0" fontId="4" fillId="0" borderId="0" xfId="0" applyFont="1" applyAlignment="1">
      <alignment horizontal="left" vertical="center"/>
    </xf>
    <xf numFmtId="0" fontId="4" fillId="2" borderId="0" xfId="0" applyFont="1" applyFill="1" applyAlignment="1">
      <alignment horizontal="center" vertical="center" wrapText="1"/>
    </xf>
    <xf numFmtId="0" fontId="4" fillId="2" borderId="0" xfId="0" applyFont="1" applyFill="1" applyAlignment="1">
      <alignment vertical="center" wrapText="1"/>
    </xf>
    <xf numFmtId="1" fontId="4" fillId="2" borderId="0" xfId="0" applyNumberFormat="1" applyFont="1" applyFill="1" applyAlignment="1">
      <alignment vertical="center" wrapText="1"/>
    </xf>
    <xf numFmtId="0" fontId="4" fillId="0" borderId="0" xfId="0" applyFont="1" applyFill="1" applyAlignment="1">
      <alignment vertical="top" wrapText="1"/>
    </xf>
    <xf numFmtId="0" fontId="4" fillId="0" borderId="0" xfId="0" applyFont="1" applyAlignment="1">
      <alignment vertical="top" wrapText="1"/>
    </xf>
    <xf numFmtId="49" fontId="5" fillId="0" borderId="6" xfId="0" applyNumberFormat="1" applyFont="1" applyFill="1" applyBorder="1" applyAlignment="1">
      <alignment horizontal="center" wrapText="1"/>
    </xf>
    <xf numFmtId="49" fontId="5" fillId="0" borderId="39" xfId="0" applyNumberFormat="1" applyFont="1" applyFill="1" applyBorder="1" applyAlignment="1">
      <alignment horizontal="center" wrapText="1"/>
    </xf>
    <xf numFmtId="49" fontId="5" fillId="0" borderId="8" xfId="0" applyNumberFormat="1" applyFont="1" applyFill="1" applyBorder="1" applyAlignment="1">
      <alignment horizontal="center" wrapText="1"/>
    </xf>
    <xf numFmtId="0" fontId="25" fillId="2" borderId="17" xfId="0" applyFont="1" applyFill="1" applyBorder="1" applyAlignment="1"/>
    <xf numFmtId="0" fontId="5" fillId="0" borderId="17" xfId="0" applyFont="1" applyFill="1" applyBorder="1" applyAlignment="1">
      <alignment wrapText="1"/>
    </xf>
    <xf numFmtId="0" fontId="5" fillId="4" borderId="2" xfId="0" applyFont="1" applyFill="1" applyBorder="1" applyAlignment="1">
      <alignment horizontal="center" wrapText="1"/>
    </xf>
    <xf numFmtId="0" fontId="5" fillId="2" borderId="0" xfId="0" applyFont="1" applyFill="1" applyBorder="1" applyAlignment="1">
      <alignment vertical="center" wrapText="1"/>
    </xf>
    <xf numFmtId="49" fontId="5" fillId="0" borderId="0" xfId="21" applyNumberFormat="1" applyFont="1" applyBorder="1" applyAlignment="1">
      <alignment horizontal="center"/>
    </xf>
    <xf numFmtId="0" fontId="21" fillId="0" borderId="3" xfId="0" applyFont="1" applyBorder="1" applyAlignment="1">
      <alignment horizontal="center" vertical="center" wrapText="1"/>
    </xf>
    <xf numFmtId="0" fontId="5" fillId="2" borderId="0" xfId="0" applyFont="1" applyFill="1" applyBorder="1" applyAlignment="1">
      <alignment horizontal="right" vertical="center" wrapText="1"/>
    </xf>
    <xf numFmtId="0" fontId="4" fillId="2" borderId="0" xfId="0" applyFont="1" applyFill="1" applyBorder="1" applyAlignment="1">
      <alignment horizontal="center" vertical="center" wrapText="1"/>
    </xf>
    <xf numFmtId="0" fontId="4" fillId="2" borderId="0" xfId="0" applyFont="1" applyFill="1" applyBorder="1" applyAlignment="1">
      <alignment vertical="center" wrapText="1"/>
    </xf>
    <xf numFmtId="1" fontId="4" fillId="2" borderId="0" xfId="0" applyNumberFormat="1" applyFont="1" applyFill="1" applyBorder="1" applyAlignment="1">
      <alignment vertical="center" wrapText="1"/>
    </xf>
    <xf numFmtId="0" fontId="4" fillId="2" borderId="0" xfId="0" applyFont="1" applyFill="1" applyBorder="1" applyAlignment="1">
      <alignment horizontal="left" vertical="center" wrapText="1"/>
    </xf>
    <xf numFmtId="49" fontId="5" fillId="2" borderId="0" xfId="0" applyNumberFormat="1" applyFont="1" applyFill="1" applyBorder="1" applyAlignment="1">
      <alignment vertical="center" wrapText="1"/>
    </xf>
    <xf numFmtId="0" fontId="5" fillId="7" borderId="3" xfId="0" applyFont="1" applyFill="1" applyBorder="1" applyAlignment="1">
      <alignment wrapText="1"/>
    </xf>
    <xf numFmtId="3" fontId="5" fillId="2" borderId="0" xfId="0" applyNumberFormat="1" applyFont="1" applyFill="1" applyBorder="1" applyAlignment="1">
      <alignment horizontal="center" vertical="center" wrapText="1"/>
    </xf>
    <xf numFmtId="49" fontId="5" fillId="0" borderId="0" xfId="0" applyNumberFormat="1" applyFont="1" applyBorder="1" applyAlignment="1">
      <alignment vertical="center" wrapText="1"/>
    </xf>
    <xf numFmtId="0" fontId="5" fillId="4" borderId="3" xfId="0" applyFont="1" applyFill="1" applyBorder="1" applyAlignment="1">
      <alignment wrapText="1"/>
    </xf>
    <xf numFmtId="49" fontId="5" fillId="7" borderId="0" xfId="0" applyNumberFormat="1" applyFont="1" applyFill="1" applyBorder="1" applyAlignment="1">
      <alignment vertical="center" wrapText="1"/>
    </xf>
    <xf numFmtId="0" fontId="5" fillId="7" borderId="0" xfId="0" applyFont="1" applyFill="1" applyBorder="1" applyAlignment="1">
      <alignment horizontal="center" vertical="center" wrapText="1"/>
    </xf>
    <xf numFmtId="0" fontId="5" fillId="7" borderId="3" xfId="0" applyFont="1" applyFill="1" applyBorder="1" applyAlignment="1">
      <alignment horizontal="left" wrapText="1" indent="1"/>
    </xf>
    <xf numFmtId="0" fontId="5" fillId="0" borderId="3" xfId="0" applyFont="1" applyFill="1" applyBorder="1" applyAlignment="1">
      <alignment wrapText="1"/>
    </xf>
    <xf numFmtId="0" fontId="5" fillId="4" borderId="5" xfId="0" applyFont="1" applyFill="1" applyBorder="1" applyAlignment="1">
      <alignment horizontal="center" wrapText="1"/>
    </xf>
    <xf numFmtId="0" fontId="5" fillId="4" borderId="12" xfId="0" applyFont="1" applyFill="1" applyBorder="1" applyAlignment="1">
      <alignment horizontal="center" wrapText="1"/>
    </xf>
    <xf numFmtId="49" fontId="5" fillId="0" borderId="2" xfId="0" applyNumberFormat="1" applyFont="1" applyFill="1" applyBorder="1" applyAlignment="1">
      <alignment horizontal="center" vertical="center" wrapText="1"/>
    </xf>
    <xf numFmtId="49" fontId="5" fillId="0" borderId="10" xfId="0" applyNumberFormat="1" applyFont="1" applyFill="1" applyBorder="1" applyAlignment="1">
      <alignment horizontal="center" vertical="center" wrapText="1"/>
    </xf>
    <xf numFmtId="0" fontId="5" fillId="4" borderId="21" xfId="0" applyFont="1" applyFill="1" applyBorder="1" applyAlignment="1">
      <alignment horizontal="center" wrapText="1"/>
    </xf>
    <xf numFmtId="0" fontId="5" fillId="4" borderId="22" xfId="0" applyFont="1" applyFill="1" applyBorder="1" applyAlignment="1">
      <alignment horizontal="center" wrapText="1"/>
    </xf>
    <xf numFmtId="0" fontId="5" fillId="0" borderId="0" xfId="0" applyFont="1" applyFill="1" applyAlignment="1">
      <alignment horizontal="center" vertical="top" wrapText="1"/>
    </xf>
    <xf numFmtId="49" fontId="5" fillId="0" borderId="3" xfId="0" applyNumberFormat="1" applyFont="1" applyBorder="1" applyAlignment="1">
      <alignment horizontal="center" vertical="center" wrapText="1"/>
    </xf>
    <xf numFmtId="0" fontId="5" fillId="6" borderId="3" xfId="0" applyFont="1" applyFill="1" applyBorder="1" applyAlignment="1">
      <alignment wrapText="1"/>
    </xf>
    <xf numFmtId="0" fontId="5" fillId="6" borderId="2" xfId="0" applyFont="1" applyFill="1" applyBorder="1" applyAlignment="1">
      <alignment horizontal="center" wrapText="1"/>
    </xf>
    <xf numFmtId="3" fontId="5" fillId="0" borderId="5" xfId="0" applyNumberFormat="1" applyFont="1" applyFill="1" applyBorder="1" applyAlignment="1">
      <alignment horizontal="center" wrapText="1"/>
    </xf>
    <xf numFmtId="0" fontId="5" fillId="6" borderId="10" xfId="0" applyFont="1" applyFill="1" applyBorder="1" applyAlignment="1">
      <alignment horizontal="center" wrapText="1"/>
    </xf>
    <xf numFmtId="1" fontId="5" fillId="2" borderId="0" xfId="0" applyNumberFormat="1" applyFont="1" applyFill="1" applyBorder="1" applyAlignment="1">
      <alignment vertical="center" wrapText="1"/>
    </xf>
    <xf numFmtId="1" fontId="5" fillId="2" borderId="0" xfId="0" applyNumberFormat="1" applyFont="1" applyFill="1" applyBorder="1" applyAlignment="1">
      <alignment horizontal="center" vertical="center" wrapText="1"/>
    </xf>
    <xf numFmtId="0" fontId="5" fillId="0" borderId="0" xfId="0" applyFont="1" applyFill="1" applyBorder="1" applyAlignment="1">
      <alignment vertical="center" wrapText="1"/>
    </xf>
    <xf numFmtId="1" fontId="5" fillId="0" borderId="0" xfId="0" applyNumberFormat="1" applyFont="1" applyFill="1" applyBorder="1" applyAlignment="1">
      <alignment vertical="center" wrapText="1"/>
    </xf>
    <xf numFmtId="1" fontId="5" fillId="0" borderId="0" xfId="0" applyNumberFormat="1" applyFont="1" applyFill="1" applyBorder="1" applyAlignment="1">
      <alignment horizontal="center" vertical="center" wrapText="1"/>
    </xf>
    <xf numFmtId="0" fontId="3" fillId="2" borderId="0" xfId="0" applyFont="1" applyFill="1" applyBorder="1" applyAlignment="1">
      <alignment horizontal="left" vertical="center" wrapText="1"/>
    </xf>
    <xf numFmtId="0" fontId="5" fillId="0" borderId="4" xfId="0" applyFont="1" applyFill="1" applyBorder="1" applyAlignment="1">
      <alignment horizontal="center" vertical="center" wrapText="1"/>
    </xf>
    <xf numFmtId="0" fontId="5" fillId="7" borderId="10" xfId="0" applyFont="1" applyFill="1" applyBorder="1" applyAlignment="1">
      <alignment horizontal="center" wrapText="1"/>
    </xf>
    <xf numFmtId="4" fontId="5" fillId="0" borderId="5" xfId="0" applyNumberFormat="1" applyFont="1" applyFill="1" applyBorder="1" applyAlignment="1">
      <alignment horizontal="center" wrapText="1"/>
    </xf>
    <xf numFmtId="4" fontId="5" fillId="0" borderId="5" xfId="0" applyNumberFormat="1" applyFont="1" applyFill="1" applyBorder="1" applyAlignment="1">
      <alignment horizontal="right" wrapText="1"/>
    </xf>
    <xf numFmtId="4" fontId="5" fillId="0" borderId="12" xfId="0" applyNumberFormat="1" applyFont="1" applyFill="1" applyBorder="1" applyAlignment="1">
      <alignment horizontal="right" wrapText="1"/>
    </xf>
    <xf numFmtId="49" fontId="5" fillId="0" borderId="7" xfId="0" applyNumberFormat="1" applyFont="1" applyFill="1" applyBorder="1" applyAlignment="1">
      <alignment horizontal="center" wrapText="1"/>
    </xf>
    <xf numFmtId="4" fontId="5" fillId="0" borderId="2" xfId="0" applyNumberFormat="1" applyFont="1" applyFill="1" applyBorder="1" applyAlignment="1">
      <alignment horizontal="right" wrapText="1"/>
    </xf>
    <xf numFmtId="4" fontId="5" fillId="0" borderId="2" xfId="0" applyNumberFormat="1" applyFont="1" applyFill="1" applyBorder="1" applyAlignment="1">
      <alignment horizontal="center" wrapText="1"/>
    </xf>
    <xf numFmtId="0" fontId="5" fillId="0" borderId="2" xfId="0" applyFont="1" applyFill="1" applyBorder="1" applyAlignment="1">
      <alignment wrapText="1"/>
    </xf>
    <xf numFmtId="3" fontId="5" fillId="0" borderId="2" xfId="0" applyNumberFormat="1" applyFont="1" applyFill="1" applyBorder="1" applyAlignment="1">
      <alignment horizontal="center" wrapText="1"/>
    </xf>
    <xf numFmtId="4" fontId="5" fillId="0" borderId="20" xfId="0" applyNumberFormat="1" applyFont="1" applyFill="1" applyBorder="1" applyAlignment="1">
      <alignment horizontal="right" wrapText="1"/>
    </xf>
    <xf numFmtId="0" fontId="5" fillId="0" borderId="4" xfId="0" applyFont="1" applyFill="1" applyBorder="1" applyAlignment="1">
      <alignment horizontal="left" wrapText="1"/>
    </xf>
    <xf numFmtId="4" fontId="5" fillId="0" borderId="4" xfId="0" applyNumberFormat="1" applyFont="1" applyFill="1" applyBorder="1" applyAlignment="1">
      <alignment horizontal="right" wrapText="1"/>
    </xf>
    <xf numFmtId="4" fontId="5" fillId="2" borderId="2" xfId="0" applyNumberFormat="1" applyFont="1" applyFill="1" applyBorder="1" applyAlignment="1">
      <alignment horizontal="right" wrapText="1"/>
    </xf>
    <xf numFmtId="0" fontId="5" fillId="2" borderId="2" xfId="0" applyFont="1" applyFill="1" applyBorder="1" applyAlignment="1">
      <alignment horizontal="center" vertical="center" wrapText="1"/>
    </xf>
    <xf numFmtId="4" fontId="5" fillId="7" borderId="2" xfId="0" applyNumberFormat="1" applyFont="1" applyFill="1" applyBorder="1" applyAlignment="1">
      <alignment horizontal="right" wrapText="1"/>
    </xf>
    <xf numFmtId="0" fontId="5" fillId="7" borderId="2" xfId="0" applyFont="1" applyFill="1" applyBorder="1" applyAlignment="1">
      <alignment horizontal="center" vertical="center" wrapText="1"/>
    </xf>
    <xf numFmtId="0" fontId="5" fillId="0" borderId="3" xfId="0" applyFont="1" applyBorder="1" applyAlignment="1">
      <alignment wrapText="1"/>
    </xf>
    <xf numFmtId="4" fontId="5" fillId="0" borderId="9" xfId="0" applyNumberFormat="1" applyFont="1" applyFill="1" applyBorder="1" applyAlignment="1">
      <alignment horizontal="center" wrapText="1"/>
    </xf>
    <xf numFmtId="4" fontId="5" fillId="2" borderId="9" xfId="0" applyNumberFormat="1" applyFont="1" applyFill="1" applyBorder="1" applyAlignment="1">
      <alignment horizontal="right" wrapText="1"/>
    </xf>
    <xf numFmtId="0" fontId="5" fillId="0" borderId="9" xfId="0" applyFont="1" applyFill="1" applyBorder="1" applyAlignment="1">
      <alignment wrapText="1"/>
    </xf>
    <xf numFmtId="4" fontId="5" fillId="0" borderId="9" xfId="0" applyNumberFormat="1" applyFont="1" applyFill="1" applyBorder="1" applyAlignment="1">
      <alignment horizontal="right" wrapText="1"/>
    </xf>
    <xf numFmtId="0" fontId="5" fillId="0" borderId="9" xfId="0" applyFont="1" applyFill="1" applyBorder="1" applyAlignment="1">
      <alignment horizontal="left" wrapText="1"/>
    </xf>
    <xf numFmtId="4" fontId="5" fillId="0" borderId="13" xfId="0" applyNumberFormat="1" applyFont="1" applyFill="1" applyBorder="1" applyAlignment="1">
      <alignment horizontal="right" wrapText="1"/>
    </xf>
    <xf numFmtId="49" fontId="5" fillId="7" borderId="6" xfId="0" applyNumberFormat="1" applyFont="1" applyFill="1" applyBorder="1" applyAlignment="1">
      <alignment horizontal="center" wrapText="1"/>
    </xf>
    <xf numFmtId="0" fontId="5" fillId="7" borderId="2" xfId="0" applyFont="1" applyFill="1" applyBorder="1" applyAlignment="1">
      <alignment wrapText="1"/>
    </xf>
    <xf numFmtId="3" fontId="5" fillId="5" borderId="5" xfId="0" applyNumberFormat="1" applyFont="1" applyFill="1" applyBorder="1" applyAlignment="1">
      <alignment horizontal="center" wrapText="1"/>
    </xf>
    <xf numFmtId="3" fontId="5" fillId="5" borderId="12" xfId="0" applyNumberFormat="1" applyFont="1" applyFill="1" applyBorder="1" applyAlignment="1">
      <alignment horizontal="center" wrapText="1"/>
    </xf>
    <xf numFmtId="3" fontId="5" fillId="5" borderId="9" xfId="0" applyNumberFormat="1" applyFont="1" applyFill="1" applyBorder="1" applyAlignment="1">
      <alignment horizontal="center" wrapText="1"/>
    </xf>
    <xf numFmtId="3" fontId="5" fillId="5" borderId="13" xfId="0" applyNumberFormat="1" applyFont="1" applyFill="1" applyBorder="1" applyAlignment="1">
      <alignment horizontal="center" wrapText="1"/>
    </xf>
    <xf numFmtId="0" fontId="5" fillId="7" borderId="3" xfId="0" applyFont="1" applyFill="1" applyBorder="1" applyAlignment="1">
      <alignment horizontal="center" vertical="center" wrapText="1"/>
    </xf>
    <xf numFmtId="49" fontId="5" fillId="7" borderId="3" xfId="0" applyNumberFormat="1" applyFont="1" applyFill="1" applyBorder="1" applyAlignment="1">
      <alignment horizontal="center" vertical="center" wrapText="1"/>
    </xf>
    <xf numFmtId="4" fontId="5" fillId="7" borderId="5" xfId="0" applyNumberFormat="1" applyFont="1" applyFill="1" applyBorder="1" applyAlignment="1">
      <alignment wrapText="1"/>
    </xf>
    <xf numFmtId="4" fontId="5" fillId="7" borderId="5" xfId="0" applyNumberFormat="1" applyFont="1" applyFill="1" applyBorder="1" applyAlignment="1">
      <alignment horizontal="right" wrapText="1"/>
    </xf>
    <xf numFmtId="4" fontId="5" fillId="7" borderId="12" xfId="0" applyNumberFormat="1" applyFont="1" applyFill="1" applyBorder="1" applyAlignment="1">
      <alignment horizontal="right" wrapText="1"/>
    </xf>
    <xf numFmtId="4" fontId="5" fillId="7" borderId="2" xfId="0" applyNumberFormat="1" applyFont="1" applyFill="1" applyBorder="1" applyAlignment="1">
      <alignment wrapText="1"/>
    </xf>
    <xf numFmtId="4" fontId="5" fillId="7" borderId="20" xfId="0" applyNumberFormat="1" applyFont="1" applyFill="1" applyBorder="1" applyAlignment="1">
      <alignment horizontal="right" wrapText="1"/>
    </xf>
    <xf numFmtId="0" fontId="5" fillId="7" borderId="0" xfId="0" applyFont="1" applyFill="1" applyBorder="1" applyAlignment="1">
      <alignment vertical="center" wrapText="1"/>
    </xf>
    <xf numFmtId="4" fontId="5" fillId="7" borderId="9" xfId="0" applyNumberFormat="1" applyFont="1" applyFill="1" applyBorder="1" applyAlignment="1">
      <alignment horizontal="right" wrapText="1"/>
    </xf>
    <xf numFmtId="4" fontId="5" fillId="7" borderId="9" xfId="0" applyNumberFormat="1" applyFont="1" applyFill="1" applyBorder="1" applyAlignment="1">
      <alignment wrapText="1"/>
    </xf>
    <xf numFmtId="4" fontId="5" fillId="7" borderId="13" xfId="0" applyNumberFormat="1" applyFont="1" applyFill="1" applyBorder="1" applyAlignment="1">
      <alignment horizontal="right" wrapText="1"/>
    </xf>
    <xf numFmtId="49" fontId="5" fillId="0" borderId="9" xfId="0" applyNumberFormat="1" applyFont="1" applyBorder="1" applyAlignment="1">
      <alignment horizontal="center" vertical="center" wrapText="1"/>
    </xf>
    <xf numFmtId="4" fontId="5" fillId="7" borderId="5" xfId="0" applyNumberFormat="1" applyFont="1" applyFill="1" applyBorder="1" applyAlignment="1">
      <alignment horizontal="center" wrapText="1"/>
    </xf>
    <xf numFmtId="3" fontId="5" fillId="7" borderId="2" xfId="0" applyNumberFormat="1" applyFont="1" applyFill="1" applyBorder="1" applyAlignment="1">
      <alignment horizontal="left" wrapText="1"/>
    </xf>
    <xf numFmtId="3" fontId="5" fillId="7" borderId="9" xfId="0" applyNumberFormat="1" applyFont="1" applyFill="1" applyBorder="1" applyAlignment="1">
      <alignment horizontal="left" wrapText="1"/>
    </xf>
    <xf numFmtId="0" fontId="5" fillId="4" borderId="10" xfId="0" applyFont="1" applyFill="1" applyBorder="1" applyAlignment="1">
      <alignment horizontal="center" wrapText="1"/>
    </xf>
    <xf numFmtId="3" fontId="5" fillId="4" borderId="2" xfId="0" applyNumberFormat="1" applyFont="1" applyFill="1" applyBorder="1" applyAlignment="1">
      <alignment horizontal="center" wrapText="1"/>
    </xf>
    <xf numFmtId="3" fontId="5" fillId="4" borderId="20" xfId="0" applyNumberFormat="1" applyFont="1" applyFill="1" applyBorder="1" applyAlignment="1">
      <alignment horizontal="center" wrapText="1"/>
    </xf>
    <xf numFmtId="49" fontId="5" fillId="0" borderId="35" xfId="0" applyNumberFormat="1" applyFont="1" applyFill="1" applyBorder="1" applyAlignment="1">
      <alignment horizontal="center" wrapText="1"/>
    </xf>
    <xf numFmtId="0" fontId="5" fillId="3" borderId="36" xfId="0" applyFont="1" applyFill="1" applyBorder="1" applyAlignment="1">
      <alignment horizontal="center" wrapText="1"/>
    </xf>
    <xf numFmtId="3" fontId="5" fillId="3" borderId="36" xfId="0" applyNumberFormat="1" applyFont="1" applyFill="1" applyBorder="1" applyAlignment="1">
      <alignment horizontal="center" wrapText="1"/>
    </xf>
    <xf numFmtId="4" fontId="5" fillId="7" borderId="2" xfId="0" applyNumberFormat="1" applyFont="1" applyFill="1" applyBorder="1" applyAlignment="1">
      <alignment horizontal="left" wrapText="1"/>
    </xf>
    <xf numFmtId="4" fontId="5" fillId="7" borderId="9" xfId="0" applyNumberFormat="1" applyFont="1" applyFill="1" applyBorder="1" applyAlignment="1">
      <alignment horizontal="left" wrapText="1"/>
    </xf>
    <xf numFmtId="49" fontId="5" fillId="0" borderId="17" xfId="0" applyNumberFormat="1" applyFont="1" applyFill="1" applyBorder="1" applyAlignment="1">
      <alignment horizontal="left" wrapText="1" indent="1"/>
    </xf>
    <xf numFmtId="0" fontId="5" fillId="7" borderId="0" xfId="0" applyFont="1" applyFill="1" applyBorder="1" applyAlignment="1">
      <alignment wrapText="1"/>
    </xf>
    <xf numFmtId="49" fontId="5" fillId="7" borderId="0" xfId="0" applyNumberFormat="1" applyFont="1" applyFill="1" applyBorder="1" applyAlignment="1">
      <alignment horizontal="center" wrapText="1"/>
    </xf>
    <xf numFmtId="3" fontId="5" fillId="7" borderId="0" xfId="0" applyNumberFormat="1" applyFont="1" applyFill="1" applyBorder="1" applyAlignment="1">
      <alignment horizontal="center" wrapText="1"/>
    </xf>
    <xf numFmtId="0" fontId="4" fillId="7" borderId="0" xfId="0" applyFont="1" applyFill="1" applyAlignment="1">
      <alignment vertical="center" wrapText="1"/>
    </xf>
    <xf numFmtId="0" fontId="28" fillId="0" borderId="0" xfId="0" applyFont="1" applyFill="1" applyAlignment="1">
      <alignment vertical="top" wrapText="1"/>
    </xf>
    <xf numFmtId="0" fontId="28" fillId="0" borderId="0" xfId="0" applyFont="1" applyAlignment="1">
      <alignment vertical="top" wrapText="1"/>
    </xf>
    <xf numFmtId="4" fontId="4" fillId="2" borderId="0" xfId="0" applyNumberFormat="1" applyFont="1" applyFill="1" applyBorder="1" applyAlignment="1">
      <alignment vertical="center" wrapText="1"/>
    </xf>
    <xf numFmtId="0" fontId="5" fillId="9" borderId="0" xfId="0" applyFont="1" applyFill="1" applyAlignment="1">
      <alignment vertical="center" wrapText="1"/>
    </xf>
    <xf numFmtId="49" fontId="5" fillId="7" borderId="2" xfId="0" applyNumberFormat="1" applyFont="1" applyFill="1" applyBorder="1" applyAlignment="1">
      <alignment horizontal="center" vertical="center" wrapText="1"/>
    </xf>
    <xf numFmtId="49" fontId="5" fillId="7" borderId="4" xfId="0" applyNumberFormat="1" applyFont="1" applyFill="1" applyBorder="1" applyAlignment="1">
      <alignment horizontal="center" vertical="center" wrapText="1"/>
    </xf>
    <xf numFmtId="49" fontId="5" fillId="7" borderId="9" xfId="0" applyNumberFormat="1" applyFont="1" applyFill="1" applyBorder="1" applyAlignment="1">
      <alignment horizontal="center" vertical="center" wrapText="1"/>
    </xf>
    <xf numFmtId="49" fontId="5" fillId="7" borderId="15" xfId="0" applyNumberFormat="1" applyFont="1" applyFill="1" applyBorder="1" applyAlignment="1">
      <alignment horizontal="center" vertical="center" wrapText="1"/>
    </xf>
    <xf numFmtId="4" fontId="5" fillId="7" borderId="2" xfId="0" quotePrefix="1" applyNumberFormat="1" applyFont="1" applyFill="1" applyBorder="1" applyAlignment="1">
      <alignment horizontal="right" wrapText="1"/>
    </xf>
    <xf numFmtId="164" fontId="23" fillId="2" borderId="0" xfId="14" applyNumberFormat="1" applyFont="1" applyFill="1" applyBorder="1" applyAlignment="1">
      <alignment horizontal="center" wrapText="1"/>
    </xf>
    <xf numFmtId="164" fontId="25" fillId="2" borderId="0" xfId="14" applyNumberFormat="1" applyFont="1" applyFill="1" applyBorder="1" applyAlignment="1">
      <alignment horizontal="center" wrapText="1"/>
    </xf>
    <xf numFmtId="0" fontId="5" fillId="0" borderId="26" xfId="0" applyFont="1" applyBorder="1" applyAlignment="1">
      <alignment horizontal="center" vertical="center" wrapText="1"/>
    </xf>
    <xf numFmtId="0" fontId="5" fillId="0" borderId="14"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5" fillId="0" borderId="2" xfId="0" applyFont="1" applyBorder="1" applyAlignment="1">
      <alignment horizontal="center" vertical="center" wrapText="1"/>
    </xf>
    <xf numFmtId="0" fontId="3" fillId="0" borderId="0" xfId="0" applyFont="1" applyBorder="1" applyAlignment="1">
      <alignment horizontal="left" vertical="center" wrapText="1"/>
    </xf>
    <xf numFmtId="0" fontId="5" fillId="0" borderId="2" xfId="0" applyFont="1" applyFill="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15" xfId="0" applyNumberFormat="1" applyFont="1" applyBorder="1" applyAlignment="1">
      <alignment horizontal="center" vertical="center" wrapText="1"/>
    </xf>
    <xf numFmtId="0" fontId="3" fillId="0" borderId="0" xfId="0" applyFont="1" applyFill="1" applyBorder="1" applyAlignment="1">
      <alignment horizontal="left" vertical="top"/>
    </xf>
    <xf numFmtId="0" fontId="4" fillId="0" borderId="0" xfId="0" applyFont="1" applyFill="1" applyAlignment="1">
      <alignment horizontal="center" vertical="top" wrapText="1"/>
    </xf>
    <xf numFmtId="3" fontId="5" fillId="0" borderId="2" xfId="15" applyNumberFormat="1" applyFont="1" applyFill="1" applyBorder="1" applyAlignment="1">
      <alignment horizontal="center" vertical="top" wrapText="1"/>
    </xf>
    <xf numFmtId="3" fontId="5" fillId="0" borderId="2" xfId="15" applyNumberFormat="1" applyFont="1" applyFill="1" applyBorder="1" applyAlignment="1">
      <alignment wrapText="1"/>
    </xf>
    <xf numFmtId="0" fontId="5" fillId="0" borderId="2" xfId="0" applyFont="1" applyFill="1" applyBorder="1" applyAlignment="1">
      <alignment horizontal="left" vertical="top" wrapText="1" shrinkToFit="1"/>
    </xf>
    <xf numFmtId="3" fontId="5" fillId="0" borderId="2" xfId="15" applyNumberFormat="1" applyFont="1" applyFill="1" applyBorder="1" applyAlignment="1">
      <alignment horizontal="left" vertical="top" wrapText="1"/>
    </xf>
    <xf numFmtId="49" fontId="5" fillId="0" borderId="2" xfId="0" applyNumberFormat="1" applyFont="1" applyFill="1" applyBorder="1" applyAlignment="1">
      <alignment horizontal="left" vertical="top" wrapText="1"/>
    </xf>
    <xf numFmtId="0" fontId="5" fillId="0" borderId="2" xfId="0" applyFont="1" applyFill="1" applyBorder="1" applyAlignment="1">
      <alignment horizontal="left" wrapText="1" shrinkToFit="1"/>
    </xf>
    <xf numFmtId="0" fontId="8" fillId="0" borderId="2" xfId="0" applyFont="1" applyFill="1" applyBorder="1" applyAlignment="1">
      <alignment horizontal="left" wrapText="1"/>
    </xf>
    <xf numFmtId="0" fontId="5" fillId="0" borderId="2" xfId="0" applyFont="1" applyFill="1" applyBorder="1" applyAlignment="1">
      <alignment horizontal="left" wrapText="1"/>
    </xf>
    <xf numFmtId="0" fontId="5" fillId="0" borderId="2" xfId="0" applyFont="1" applyFill="1" applyBorder="1" applyAlignment="1">
      <alignment vertical="top" wrapText="1"/>
    </xf>
    <xf numFmtId="0" fontId="3" fillId="0" borderId="0" xfId="0" applyFont="1" applyBorder="1" applyAlignment="1">
      <alignment horizontal="left" vertical="center" wrapText="1"/>
    </xf>
    <xf numFmtId="0" fontId="5" fillId="0" borderId="24"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Fill="1" applyBorder="1" applyAlignment="1">
      <alignment horizontal="center" vertical="center" wrapText="1"/>
    </xf>
    <xf numFmtId="0" fontId="5" fillId="0" borderId="10" xfId="0" applyFont="1" applyBorder="1" applyAlignment="1">
      <alignment horizontal="center" vertical="center" wrapText="1"/>
    </xf>
    <xf numFmtId="0" fontId="3" fillId="0" borderId="0" xfId="0" applyFont="1" applyFill="1" applyBorder="1" applyAlignment="1">
      <alignment horizontal="left"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49" fontId="5" fillId="0" borderId="2" xfId="0" applyNumberFormat="1" applyFont="1" applyBorder="1" applyAlignment="1">
      <alignment horizontal="center" vertical="center" wrapText="1"/>
    </xf>
    <xf numFmtId="0" fontId="5" fillId="7" borderId="2" xfId="0" applyFont="1" applyFill="1" applyBorder="1" applyAlignment="1">
      <alignment horizontal="center" wrapText="1"/>
    </xf>
    <xf numFmtId="0" fontId="5" fillId="7" borderId="9" xfId="0" applyFont="1" applyFill="1" applyBorder="1" applyAlignment="1">
      <alignment horizontal="center" wrapText="1"/>
    </xf>
    <xf numFmtId="0" fontId="5" fillId="7" borderId="5" xfId="0" applyFont="1" applyFill="1" applyBorder="1" applyAlignment="1">
      <alignment horizontal="center" wrapText="1"/>
    </xf>
    <xf numFmtId="0" fontId="5" fillId="7" borderId="2" xfId="0" applyFont="1" applyFill="1" applyBorder="1" applyAlignment="1">
      <alignment horizontal="left" wrapText="1"/>
    </xf>
    <xf numFmtId="49" fontId="5" fillId="0" borderId="4" xfId="0" applyNumberFormat="1" applyFont="1" applyBorder="1" applyAlignment="1">
      <alignment horizontal="center" vertical="center" wrapText="1"/>
    </xf>
    <xf numFmtId="49" fontId="5" fillId="0" borderId="14" xfId="0" applyNumberFormat="1" applyFont="1" applyBorder="1" applyAlignment="1">
      <alignment horizontal="center" vertical="center" wrapText="1"/>
    </xf>
    <xf numFmtId="0" fontId="5" fillId="0" borderId="9" xfId="0" applyFont="1" applyFill="1" applyBorder="1" applyAlignment="1">
      <alignment horizontal="center" wrapText="1"/>
    </xf>
    <xf numFmtId="0" fontId="5" fillId="0" borderId="5" xfId="0" applyFont="1" applyFill="1" applyBorder="1" applyAlignment="1">
      <alignment horizontal="center" wrapText="1"/>
    </xf>
    <xf numFmtId="0" fontId="5" fillId="6" borderId="9" xfId="0" applyFont="1" applyFill="1" applyBorder="1" applyAlignment="1">
      <alignment horizontal="center" wrapText="1"/>
    </xf>
    <xf numFmtId="0" fontId="5" fillId="0" borderId="2" xfId="0" applyFont="1" applyFill="1" applyBorder="1" applyAlignment="1">
      <alignment horizontal="center" wrapText="1"/>
    </xf>
    <xf numFmtId="0" fontId="5" fillId="7" borderId="9" xfId="0" applyFont="1" applyFill="1" applyBorder="1" applyAlignment="1">
      <alignment horizontal="left" wrapText="1"/>
    </xf>
    <xf numFmtId="0" fontId="5" fillId="0" borderId="0" xfId="0" applyFont="1" applyFill="1" applyBorder="1" applyAlignment="1">
      <alignment horizontal="center" wrapText="1"/>
    </xf>
    <xf numFmtId="0" fontId="5" fillId="2" borderId="0" xfId="0" applyFont="1" applyFill="1" applyBorder="1" applyAlignment="1">
      <alignment horizontal="center" vertical="center" wrapText="1"/>
    </xf>
    <xf numFmtId="49" fontId="5" fillId="0" borderId="15" xfId="0" applyNumberFormat="1" applyFont="1" applyBorder="1" applyAlignment="1">
      <alignment horizontal="center" vertical="center" wrapText="1"/>
    </xf>
    <xf numFmtId="0" fontId="5" fillId="0" borderId="24" xfId="0" applyFont="1" applyFill="1" applyBorder="1" applyAlignment="1">
      <alignment horizontal="center" vertical="center" wrapText="1"/>
    </xf>
    <xf numFmtId="0" fontId="5" fillId="2"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49" fontId="5" fillId="0" borderId="0" xfId="0" applyNumberFormat="1" applyFont="1" applyFill="1" applyBorder="1" applyAlignment="1">
      <alignment horizontal="center" vertical="center" wrapText="1"/>
    </xf>
    <xf numFmtId="0" fontId="5" fillId="0" borderId="0" xfId="0" applyFont="1" applyBorder="1" applyAlignment="1">
      <alignment horizontal="center" vertical="center" wrapText="1"/>
    </xf>
    <xf numFmtId="0" fontId="5" fillId="3" borderId="9" xfId="0" applyFont="1" applyFill="1" applyBorder="1" applyAlignment="1">
      <alignment horizontal="center" wrapText="1"/>
    </xf>
    <xf numFmtId="49" fontId="5" fillId="0" borderId="0" xfId="0" applyNumberFormat="1" applyFont="1" applyBorder="1" applyAlignment="1">
      <alignment horizontal="center" vertical="center" wrapText="1"/>
    </xf>
    <xf numFmtId="0" fontId="8" fillId="0" borderId="2" xfId="0" applyFont="1" applyFill="1" applyBorder="1" applyAlignment="1">
      <alignment horizontal="center" vertical="top" wrapText="1" shrinkToFit="1"/>
    </xf>
    <xf numFmtId="0" fontId="8" fillId="0" borderId="2" xfId="0" applyFont="1" applyFill="1" applyBorder="1" applyAlignment="1">
      <alignment horizontal="center" vertical="top" wrapText="1"/>
    </xf>
    <xf numFmtId="3" fontId="5" fillId="6" borderId="5" xfId="0" applyNumberFormat="1" applyFont="1" applyFill="1" applyBorder="1" applyAlignment="1">
      <alignment horizontal="center" wrapText="1"/>
    </xf>
    <xf numFmtId="3" fontId="5" fillId="6" borderId="12" xfId="0" applyNumberFormat="1" applyFont="1" applyFill="1" applyBorder="1" applyAlignment="1">
      <alignment horizontal="center" wrapText="1"/>
    </xf>
    <xf numFmtId="3" fontId="5" fillId="6" borderId="9" xfId="0" applyNumberFormat="1" applyFont="1" applyFill="1" applyBorder="1" applyAlignment="1">
      <alignment horizontal="center" wrapText="1"/>
    </xf>
    <xf numFmtId="3" fontId="5" fillId="6" borderId="13" xfId="0" applyNumberFormat="1" applyFont="1" applyFill="1" applyBorder="1" applyAlignment="1">
      <alignment horizontal="center" wrapText="1"/>
    </xf>
    <xf numFmtId="0" fontId="5" fillId="0" borderId="2" xfId="0" applyFont="1" applyFill="1" applyBorder="1" applyAlignment="1">
      <alignment wrapText="1" shrinkToFit="1"/>
    </xf>
    <xf numFmtId="0" fontId="5" fillId="0" borderId="2" xfId="0" applyFont="1" applyBorder="1" applyAlignment="1">
      <alignment horizontal="center" vertical="center" wrapText="1"/>
    </xf>
    <xf numFmtId="0" fontId="5" fillId="5" borderId="2" xfId="0" applyFont="1" applyFill="1" applyBorder="1" applyAlignment="1">
      <alignment horizontal="center" wrapText="1"/>
    </xf>
    <xf numFmtId="0" fontId="5" fillId="5" borderId="20" xfId="0" applyFont="1" applyFill="1" applyBorder="1" applyAlignment="1">
      <alignment horizontal="center" wrapText="1"/>
    </xf>
    <xf numFmtId="0" fontId="5" fillId="5" borderId="2" xfId="0" applyFont="1" applyFill="1" applyBorder="1" applyAlignment="1">
      <alignment horizontal="center"/>
    </xf>
    <xf numFmtId="0" fontId="5" fillId="5" borderId="20" xfId="0" applyFont="1" applyFill="1" applyBorder="1" applyAlignment="1">
      <alignment horizontal="center"/>
    </xf>
    <xf numFmtId="0" fontId="5" fillId="5" borderId="36" xfId="0" applyFont="1" applyFill="1" applyBorder="1" applyAlignment="1">
      <alignment horizontal="center" wrapText="1"/>
    </xf>
    <xf numFmtId="0" fontId="5" fillId="5" borderId="13" xfId="0" applyFont="1" applyFill="1" applyBorder="1" applyAlignment="1">
      <alignment horizontal="center" wrapText="1"/>
    </xf>
    <xf numFmtId="0" fontId="5" fillId="5" borderId="5" xfId="0" applyFont="1" applyFill="1" applyBorder="1" applyAlignment="1">
      <alignment horizontal="center" wrapText="1"/>
    </xf>
    <xf numFmtId="49" fontId="5" fillId="5" borderId="2" xfId="0" applyNumberFormat="1" applyFont="1" applyFill="1" applyBorder="1" applyAlignment="1">
      <alignment horizontal="center" wrapText="1"/>
    </xf>
    <xf numFmtId="49" fontId="5" fillId="5" borderId="13" xfId="0" applyNumberFormat="1" applyFont="1" applyFill="1" applyBorder="1" applyAlignment="1">
      <alignment horizontal="center" wrapText="1"/>
    </xf>
    <xf numFmtId="3" fontId="5" fillId="5" borderId="36" xfId="0" applyNumberFormat="1" applyFont="1" applyFill="1" applyBorder="1" applyAlignment="1">
      <alignment horizontal="center" wrapText="1"/>
    </xf>
    <xf numFmtId="3" fontId="5" fillId="5" borderId="37" xfId="0" applyNumberFormat="1" applyFont="1" applyFill="1" applyBorder="1" applyAlignment="1">
      <alignment horizontal="center" wrapText="1"/>
    </xf>
    <xf numFmtId="0" fontId="5" fillId="5" borderId="4" xfId="0" applyFont="1" applyFill="1" applyBorder="1" applyAlignment="1">
      <alignment horizontal="center" wrapText="1"/>
    </xf>
    <xf numFmtId="164" fontId="3" fillId="2" borderId="0" xfId="14" applyNumberFormat="1" applyFont="1" applyFill="1" applyBorder="1" applyAlignment="1">
      <alignment horizontal="center" wrapText="1"/>
    </xf>
    <xf numFmtId="0" fontId="24" fillId="4" borderId="0" xfId="0" applyFont="1" applyFill="1" applyAlignment="1">
      <alignment horizontal="center" vertical="center"/>
    </xf>
    <xf numFmtId="164" fontId="23" fillId="2" borderId="0" xfId="14" applyNumberFormat="1" applyFont="1" applyFill="1" applyBorder="1" applyAlignment="1">
      <alignment horizontal="center" wrapText="1"/>
    </xf>
    <xf numFmtId="164" fontId="25" fillId="2" borderId="0" xfId="14" applyNumberFormat="1" applyFont="1" applyFill="1" applyBorder="1" applyAlignment="1">
      <alignment horizontal="center" wrapText="1"/>
    </xf>
    <xf numFmtId="0" fontId="24" fillId="0" borderId="0" xfId="0" applyFont="1" applyAlignment="1">
      <alignment horizontal="center" vertical="center" wrapText="1"/>
    </xf>
    <xf numFmtId="0" fontId="5" fillId="0" borderId="10"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14"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10" xfId="0" applyFont="1" applyFill="1" applyBorder="1" applyAlignment="1">
      <alignment horizontal="center" vertical="center"/>
    </xf>
    <xf numFmtId="0" fontId="5" fillId="0" borderId="17" xfId="0" applyFont="1" applyFill="1" applyBorder="1" applyAlignment="1">
      <alignment horizontal="center" vertical="center"/>
    </xf>
    <xf numFmtId="0" fontId="3" fillId="0" borderId="0" xfId="0" applyFont="1" applyFill="1" applyBorder="1" applyAlignment="1">
      <alignment horizontal="left"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23" fillId="0" borderId="0" xfId="0" applyFont="1" applyBorder="1" applyAlignment="1">
      <alignment horizontal="left" vertical="center" wrapText="1"/>
    </xf>
    <xf numFmtId="0" fontId="3" fillId="0" borderId="0" xfId="0" applyFont="1" applyBorder="1" applyAlignment="1">
      <alignment horizontal="left"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7"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9" xfId="0" applyFont="1" applyBorder="1" applyAlignment="1">
      <alignment horizontal="center" vertical="center" wrapText="1"/>
    </xf>
    <xf numFmtId="49" fontId="5" fillId="0" borderId="2" xfId="0" applyNumberFormat="1" applyFont="1" applyBorder="1" applyAlignment="1">
      <alignment horizontal="center" vertical="center" wrapText="1"/>
    </xf>
    <xf numFmtId="0" fontId="5" fillId="0" borderId="14" xfId="0" applyFont="1" applyBorder="1" applyAlignment="1">
      <alignment horizontal="center" vertical="center" wrapText="1"/>
    </xf>
    <xf numFmtId="0" fontId="5" fillId="0" borderId="23" xfId="0" applyFont="1" applyBorder="1" applyAlignment="1">
      <alignment horizontal="center" vertical="center" wrapText="1"/>
    </xf>
    <xf numFmtId="0" fontId="5" fillId="6" borderId="5" xfId="0" applyFont="1" applyFill="1" applyBorder="1" applyAlignment="1">
      <alignment horizontal="center" wrapText="1"/>
    </xf>
    <xf numFmtId="49" fontId="5" fillId="0" borderId="4" xfId="0" applyNumberFormat="1" applyFont="1" applyBorder="1" applyAlignment="1">
      <alignment horizontal="center" vertical="center" wrapText="1"/>
    </xf>
    <xf numFmtId="0" fontId="5" fillId="0" borderId="9" xfId="0" applyFont="1" applyFill="1" applyBorder="1" applyAlignment="1">
      <alignment horizontal="center" wrapText="1"/>
    </xf>
    <xf numFmtId="49" fontId="5" fillId="0" borderId="14" xfId="0" applyNumberFormat="1" applyFont="1" applyBorder="1" applyAlignment="1">
      <alignment horizontal="center" vertical="center" wrapText="1"/>
    </xf>
    <xf numFmtId="49" fontId="5" fillId="0" borderId="28" xfId="0" applyNumberFormat="1" applyFont="1" applyBorder="1" applyAlignment="1">
      <alignment horizontal="center" vertical="center" wrapText="1"/>
    </xf>
    <xf numFmtId="0" fontId="5" fillId="0" borderId="5" xfId="0" applyFont="1" applyFill="1" applyBorder="1" applyAlignment="1">
      <alignment horizontal="center" wrapText="1"/>
    </xf>
    <xf numFmtId="0" fontId="5" fillId="0" borderId="12" xfId="0" applyFont="1" applyFill="1" applyBorder="1" applyAlignment="1">
      <alignment horizontal="center" wrapText="1"/>
    </xf>
    <xf numFmtId="0" fontId="5" fillId="6" borderId="9" xfId="0" applyFont="1" applyFill="1" applyBorder="1" applyAlignment="1">
      <alignment horizontal="center" wrapText="1"/>
    </xf>
    <xf numFmtId="0" fontId="5" fillId="6" borderId="13" xfId="0" applyFont="1" applyFill="1" applyBorder="1" applyAlignment="1">
      <alignment horizontal="center" wrapText="1"/>
    </xf>
    <xf numFmtId="0" fontId="5" fillId="7" borderId="2" xfId="0" applyFont="1" applyFill="1" applyBorder="1" applyAlignment="1">
      <alignment horizontal="center" wrapText="1"/>
    </xf>
    <xf numFmtId="0" fontId="5" fillId="7" borderId="20" xfId="0" applyFont="1" applyFill="1" applyBorder="1" applyAlignment="1">
      <alignment horizontal="center" wrapText="1"/>
    </xf>
    <xf numFmtId="0" fontId="5" fillId="7" borderId="2" xfId="0" applyFont="1" applyFill="1" applyBorder="1" applyAlignment="1">
      <alignment horizontal="left" wrapText="1"/>
    </xf>
    <xf numFmtId="0" fontId="5" fillId="7" borderId="5" xfId="0" applyFont="1" applyFill="1" applyBorder="1" applyAlignment="1">
      <alignment horizontal="left" wrapText="1"/>
    </xf>
    <xf numFmtId="0" fontId="5" fillId="7" borderId="5" xfId="0" applyFont="1" applyFill="1" applyBorder="1" applyAlignment="1">
      <alignment horizontal="center" wrapText="1"/>
    </xf>
    <xf numFmtId="0" fontId="5" fillId="7" borderId="12" xfId="0" applyFont="1" applyFill="1" applyBorder="1" applyAlignment="1">
      <alignment horizontal="center" wrapText="1"/>
    </xf>
    <xf numFmtId="0" fontId="5" fillId="7" borderId="9" xfId="0" applyFont="1" applyFill="1" applyBorder="1" applyAlignment="1">
      <alignment horizontal="center" wrapText="1"/>
    </xf>
    <xf numFmtId="0" fontId="5" fillId="7" borderId="13" xfId="0" applyFont="1" applyFill="1" applyBorder="1" applyAlignment="1">
      <alignment horizontal="center" wrapText="1"/>
    </xf>
    <xf numFmtId="0" fontId="5" fillId="0" borderId="0" xfId="0" applyFont="1" applyFill="1" applyBorder="1" applyAlignment="1">
      <alignment horizontal="center" wrapText="1"/>
    </xf>
    <xf numFmtId="0" fontId="5" fillId="2" borderId="0" xfId="0" applyFont="1" applyFill="1" applyBorder="1" applyAlignment="1">
      <alignment horizontal="center" vertical="center" wrapText="1"/>
    </xf>
    <xf numFmtId="49" fontId="10" fillId="0" borderId="0" xfId="21" applyNumberFormat="1" applyFont="1" applyBorder="1" applyAlignment="1">
      <alignment horizontal="center" vertical="center"/>
    </xf>
    <xf numFmtId="49" fontId="5" fillId="0" borderId="1" xfId="21" applyNumberFormat="1" applyFont="1" applyBorder="1" applyAlignment="1">
      <alignment horizontal="center" vertical="center"/>
    </xf>
    <xf numFmtId="0" fontId="5" fillId="2" borderId="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3" borderId="9" xfId="0" applyFont="1" applyFill="1" applyBorder="1" applyAlignment="1">
      <alignment horizontal="center" wrapText="1"/>
    </xf>
    <xf numFmtId="0" fontId="5" fillId="3" borderId="13" xfId="0" applyFont="1" applyFill="1" applyBorder="1" applyAlignment="1">
      <alignment horizontal="center" wrapText="1"/>
    </xf>
    <xf numFmtId="49" fontId="5" fillId="0" borderId="0" xfId="0" applyNumberFormat="1" applyFont="1" applyBorder="1" applyAlignment="1">
      <alignment horizontal="center" vertical="center" wrapText="1"/>
    </xf>
    <xf numFmtId="49" fontId="5" fillId="0" borderId="15" xfId="0" applyNumberFormat="1" applyFont="1" applyBorder="1" applyAlignment="1">
      <alignment horizontal="center" vertical="center" wrapText="1"/>
    </xf>
    <xf numFmtId="49" fontId="5" fillId="0" borderId="38" xfId="0" applyNumberFormat="1" applyFont="1" applyBorder="1" applyAlignment="1">
      <alignment horizontal="center" vertical="center" wrapText="1"/>
    </xf>
    <xf numFmtId="49" fontId="5" fillId="0" borderId="0" xfId="0" applyNumberFormat="1"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2" borderId="0"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5" fillId="0" borderId="28"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9" xfId="0" applyFont="1" applyFill="1" applyBorder="1" applyAlignment="1">
      <alignment horizontal="center" vertical="center" wrapText="1"/>
    </xf>
    <xf numFmtId="0" fontId="5" fillId="0" borderId="0" xfId="0" applyFont="1" applyBorder="1" applyAlignment="1">
      <alignment horizontal="center" vertical="center" wrapText="1"/>
    </xf>
    <xf numFmtId="0" fontId="5" fillId="7" borderId="20" xfId="0" applyFont="1" applyFill="1" applyBorder="1" applyAlignment="1">
      <alignment horizontal="left" wrapText="1"/>
    </xf>
    <xf numFmtId="0" fontId="5" fillId="7" borderId="9" xfId="0" applyFont="1" applyFill="1" applyBorder="1" applyAlignment="1">
      <alignment horizontal="left" wrapText="1"/>
    </xf>
    <xf numFmtId="0" fontId="5" fillId="7" borderId="13" xfId="0" applyFont="1" applyFill="1" applyBorder="1" applyAlignment="1">
      <alignment horizontal="left" wrapText="1"/>
    </xf>
    <xf numFmtId="0" fontId="5" fillId="0" borderId="2" xfId="0" applyFont="1" applyFill="1" applyBorder="1" applyAlignment="1">
      <alignment horizontal="center" wrapText="1"/>
    </xf>
    <xf numFmtId="0" fontId="5" fillId="0" borderId="20" xfId="0" applyFont="1" applyFill="1" applyBorder="1" applyAlignment="1">
      <alignment horizontal="center" wrapText="1"/>
    </xf>
    <xf numFmtId="0" fontId="8" fillId="0" borderId="2" xfId="0" applyFont="1" applyFill="1" applyBorder="1" applyAlignment="1">
      <alignment horizontal="center" vertical="top" wrapText="1" shrinkToFit="1"/>
    </xf>
    <xf numFmtId="0" fontId="8" fillId="0" borderId="2" xfId="0" applyFont="1" applyFill="1" applyBorder="1" applyAlignment="1">
      <alignment horizontal="center" vertical="top" wrapText="1"/>
    </xf>
  </cellXfs>
  <cellStyles count="22">
    <cellStyle name="Обычный" xfId="0" builtinId="0"/>
    <cellStyle name="Обычный 2" xfId="1"/>
    <cellStyle name="Обычный 2 2" xfId="2"/>
    <cellStyle name="Обычный 2 2 2" xfId="3"/>
    <cellStyle name="Обычный 2 2 3" xfId="4"/>
    <cellStyle name="Обычный 2 3" xfId="5"/>
    <cellStyle name="Обычный 2 4" xfId="6"/>
    <cellStyle name="Обычный 2 5" xfId="19"/>
    <cellStyle name="Обычный 2_101.30 хвостик" xfId="7"/>
    <cellStyle name="Обычный 3" xfId="8"/>
    <cellStyle name="Обычный 3 2" xfId="9"/>
    <cellStyle name="Обычный 4" xfId="10"/>
    <cellStyle name="Обычный 5" xfId="11"/>
    <cellStyle name="Обычный 5 2" xfId="12"/>
    <cellStyle name="Обычный 5 3" xfId="13"/>
    <cellStyle name="Обычный 61" xfId="21"/>
    <cellStyle name="Обычный_2002год" xfId="14"/>
    <cellStyle name="Обычный_NDC-CVOD 2003" xfId="15"/>
    <cellStyle name="Процентный 2" xfId="16"/>
    <cellStyle name="Процентный 3" xfId="17"/>
    <cellStyle name="Процентный 3 2" xfId="20"/>
    <cellStyle name="Стиль 1"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5"/>
  <sheetViews>
    <sheetView showGridLines="0" view="pageBreakPreview" zoomScale="85" zoomScaleNormal="85" zoomScaleSheetLayoutView="85" workbookViewId="0">
      <selection activeCell="B28" sqref="B28"/>
    </sheetView>
  </sheetViews>
  <sheetFormatPr defaultColWidth="9.140625" defaultRowHeight="15" x14ac:dyDescent="0.25"/>
  <cols>
    <col min="1" max="1" width="38.28515625" style="89" customWidth="1"/>
    <col min="2" max="2" width="104.28515625" style="89" customWidth="1"/>
    <col min="3" max="3" width="16" style="89" bestFit="1" customWidth="1"/>
    <col min="4" max="4" width="27" style="89" customWidth="1"/>
    <col min="5" max="16384" width="9.140625" style="89"/>
  </cols>
  <sheetData>
    <row r="1" spans="1:4" ht="42.75" customHeight="1" x14ac:dyDescent="0.25">
      <c r="A1" s="285"/>
      <c r="B1" s="285"/>
      <c r="C1" s="285"/>
      <c r="D1" s="285"/>
    </row>
    <row r="2" spans="1:4" ht="30.75" customHeight="1" x14ac:dyDescent="0.25">
      <c r="A2" s="289" t="s">
        <v>192</v>
      </c>
      <c r="B2" s="289"/>
      <c r="C2" s="61"/>
      <c r="D2" s="60" t="s">
        <v>193</v>
      </c>
    </row>
    <row r="3" spans="1:4" ht="15.75" x14ac:dyDescent="0.25">
      <c r="A3" s="286" t="s">
        <v>65</v>
      </c>
      <c r="B3" s="286"/>
      <c r="C3" s="62"/>
      <c r="D3" s="63"/>
    </row>
    <row r="4" spans="1:4" ht="15.75" thickBot="1" x14ac:dyDescent="0.3">
      <c r="A4" s="214"/>
      <c r="B4" s="214"/>
      <c r="C4" s="64"/>
      <c r="D4" s="65" t="s">
        <v>0</v>
      </c>
    </row>
    <row r="5" spans="1:4" ht="30" x14ac:dyDescent="0.25">
      <c r="A5" s="287"/>
      <c r="B5" s="287"/>
      <c r="C5" s="64" t="s">
        <v>11</v>
      </c>
      <c r="D5" s="66"/>
    </row>
    <row r="6" spans="1:4" ht="45" x14ac:dyDescent="0.25">
      <c r="A6" s="288" t="s">
        <v>36</v>
      </c>
      <c r="B6" s="288"/>
      <c r="C6" s="64" t="s">
        <v>9</v>
      </c>
      <c r="D6" s="67" t="s">
        <v>37</v>
      </c>
    </row>
    <row r="7" spans="1:4" x14ac:dyDescent="0.25">
      <c r="A7" s="215"/>
      <c r="B7" s="215"/>
      <c r="C7" s="64" t="s">
        <v>38</v>
      </c>
      <c r="D7" s="67" t="s">
        <v>68</v>
      </c>
    </row>
    <row r="8" spans="1:4" ht="30" x14ac:dyDescent="0.25">
      <c r="A8" s="68" t="s">
        <v>1</v>
      </c>
      <c r="B8" s="69" t="s">
        <v>66</v>
      </c>
      <c r="C8" s="64" t="s">
        <v>10</v>
      </c>
      <c r="D8" s="70" t="s">
        <v>69</v>
      </c>
    </row>
    <row r="9" spans="1:4" ht="45" x14ac:dyDescent="0.25">
      <c r="A9" s="71" t="s">
        <v>39</v>
      </c>
      <c r="B9" s="72" t="s">
        <v>67</v>
      </c>
      <c r="C9" s="64" t="s">
        <v>12</v>
      </c>
      <c r="D9" s="73" t="s">
        <v>70</v>
      </c>
    </row>
    <row r="10" spans="1:4" ht="15.75" thickBot="1" x14ac:dyDescent="0.3">
      <c r="A10" s="109" t="s">
        <v>6</v>
      </c>
      <c r="B10" s="74" t="s">
        <v>194</v>
      </c>
      <c r="C10" s="64" t="s">
        <v>13</v>
      </c>
      <c r="D10" s="75" t="s">
        <v>7</v>
      </c>
    </row>
    <row r="11" spans="1:4" x14ac:dyDescent="0.25">
      <c r="A11" s="285"/>
      <c r="B11" s="285"/>
      <c r="C11" s="285"/>
      <c r="D11" s="285"/>
    </row>
    <row r="12" spans="1:4" x14ac:dyDescent="0.25">
      <c r="A12" s="285"/>
      <c r="B12" s="285"/>
      <c r="C12" s="285"/>
      <c r="D12" s="285"/>
    </row>
    <row r="13" spans="1:4" x14ac:dyDescent="0.25">
      <c r="A13" s="285"/>
      <c r="B13" s="285"/>
      <c r="C13" s="59"/>
      <c r="D13" s="59"/>
    </row>
    <row r="14" spans="1:4" x14ac:dyDescent="0.25">
      <c r="A14" s="90"/>
      <c r="B14" s="90"/>
      <c r="C14" s="91"/>
      <c r="D14" s="92"/>
    </row>
    <row r="15" spans="1:4" x14ac:dyDescent="0.25">
      <c r="A15" s="90"/>
      <c r="B15" s="90"/>
      <c r="C15" s="91"/>
      <c r="D15" s="92"/>
    </row>
  </sheetData>
  <mergeCells count="11">
    <mergeCell ref="A13:B13"/>
    <mergeCell ref="A3:B3"/>
    <mergeCell ref="A1:B1"/>
    <mergeCell ref="A12:B12"/>
    <mergeCell ref="C12:D12"/>
    <mergeCell ref="C1:D1"/>
    <mergeCell ref="A5:B5"/>
    <mergeCell ref="A6:B6"/>
    <mergeCell ref="A11:B11"/>
    <mergeCell ref="C11:D11"/>
    <mergeCell ref="A2:B2"/>
  </mergeCells>
  <phoneticPr fontId="19" type="noConversion"/>
  <pageMargins left="0.70866141732283472" right="0.70866141732283472" top="0.74803149606299213" bottom="0.74803149606299213" header="0.31496062992125984" footer="0.31496062992125984"/>
  <pageSetup paperSize="9" scale="7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2"/>
  <sheetViews>
    <sheetView view="pageBreakPreview" topLeftCell="A25" zoomScale="85" zoomScaleNormal="90" zoomScaleSheetLayoutView="85" workbookViewId="0">
      <selection activeCell="H40" sqref="H40"/>
    </sheetView>
  </sheetViews>
  <sheetFormatPr defaultColWidth="8.85546875" defaultRowHeight="15" x14ac:dyDescent="0.25"/>
  <cols>
    <col min="1" max="1" width="40.7109375" style="100" customWidth="1"/>
    <col min="2" max="2" width="6.7109375" style="100" customWidth="1"/>
    <col min="3" max="7" width="31.42578125" style="100" customWidth="1"/>
    <col min="8" max="8" width="16.28515625" style="4" customWidth="1"/>
    <col min="9" max="9" width="35.85546875" style="4" customWidth="1"/>
    <col min="10" max="10" width="37.7109375" style="4" customWidth="1"/>
    <col min="11" max="11" width="35.5703125" style="4" customWidth="1"/>
    <col min="12" max="12" width="27.85546875" style="4" customWidth="1"/>
    <col min="13" max="13" width="25.7109375" style="4" customWidth="1"/>
    <col min="14" max="14" width="22.7109375" style="4" customWidth="1"/>
    <col min="15" max="15" width="32" style="4" customWidth="1"/>
    <col min="16" max="16" width="26.140625" style="4" customWidth="1"/>
    <col min="17" max="18" width="22.7109375" style="4" customWidth="1"/>
    <col min="19" max="19" width="30.7109375" style="4" customWidth="1"/>
    <col min="20" max="22" width="22.7109375" style="4" customWidth="1"/>
    <col min="23" max="23" width="32.85546875" style="4" customWidth="1"/>
    <col min="24" max="24" width="22.7109375" style="4" customWidth="1"/>
    <col min="25" max="16384" width="8.85546875" style="4"/>
  </cols>
  <sheetData>
    <row r="1" spans="1:18" ht="13.9" customHeight="1" x14ac:dyDescent="0.25">
      <c r="A1" s="301" t="s">
        <v>54</v>
      </c>
      <c r="B1" s="301"/>
      <c r="C1" s="301"/>
      <c r="D1" s="301"/>
      <c r="E1" s="301"/>
      <c r="F1" s="301"/>
      <c r="G1" s="301"/>
      <c r="H1" s="1"/>
      <c r="I1" s="1"/>
      <c r="J1" s="1"/>
      <c r="K1" s="1"/>
      <c r="L1" s="1"/>
      <c r="M1" s="1"/>
      <c r="N1" s="1"/>
      <c r="O1" s="2"/>
      <c r="P1" s="3"/>
    </row>
    <row r="2" spans="1:18" s="9" customFormat="1" ht="12.75" x14ac:dyDescent="0.25">
      <c r="A2" s="5"/>
      <c r="B2" s="5"/>
      <c r="C2" s="5"/>
      <c r="D2" s="5"/>
      <c r="E2" s="5"/>
      <c r="F2" s="5"/>
      <c r="G2" s="5"/>
      <c r="H2" s="6"/>
      <c r="I2" s="6"/>
      <c r="J2" s="6"/>
      <c r="K2" s="6"/>
      <c r="L2" s="6"/>
      <c r="M2" s="6"/>
      <c r="N2" s="6"/>
      <c r="O2" s="7"/>
      <c r="P2" s="8"/>
    </row>
    <row r="3" spans="1:18" ht="13.9" customHeight="1" x14ac:dyDescent="0.25">
      <c r="A3" s="301" t="s">
        <v>55</v>
      </c>
      <c r="B3" s="301"/>
      <c r="C3" s="301"/>
      <c r="D3" s="301"/>
      <c r="E3" s="301"/>
      <c r="F3" s="301"/>
      <c r="G3" s="301"/>
      <c r="H3" s="1"/>
      <c r="I3" s="1"/>
      <c r="J3" s="1"/>
      <c r="K3" s="1"/>
      <c r="L3" s="1"/>
      <c r="M3" s="1"/>
      <c r="N3" s="1"/>
      <c r="O3" s="2"/>
      <c r="P3" s="3"/>
    </row>
    <row r="4" spans="1:18" s="9" customFormat="1" ht="12.75" x14ac:dyDescent="0.25">
      <c r="A4" s="5"/>
      <c r="B4" s="5"/>
      <c r="C4" s="5"/>
      <c r="D4" s="5"/>
      <c r="E4" s="5"/>
      <c r="F4" s="5"/>
      <c r="G4" s="5"/>
      <c r="H4" s="6"/>
      <c r="I4" s="6"/>
      <c r="J4" s="6"/>
      <c r="K4" s="6"/>
      <c r="L4" s="6"/>
      <c r="M4" s="6"/>
      <c r="N4" s="6"/>
      <c r="O4" s="7"/>
      <c r="P4" s="8"/>
    </row>
    <row r="5" spans="1:18" s="9" customFormat="1" ht="14.45" customHeight="1" x14ac:dyDescent="0.25">
      <c r="A5" s="302" t="s">
        <v>14</v>
      </c>
      <c r="B5" s="291" t="s">
        <v>15</v>
      </c>
      <c r="C5" s="293" t="s">
        <v>71</v>
      </c>
      <c r="D5" s="305" t="s">
        <v>40</v>
      </c>
      <c r="E5" s="295" t="s">
        <v>41</v>
      </c>
      <c r="F5" s="296"/>
      <c r="G5" s="296"/>
      <c r="H5" s="10"/>
      <c r="I5" s="10"/>
      <c r="J5" s="10"/>
      <c r="M5" s="11"/>
      <c r="N5" s="11"/>
      <c r="O5" s="11"/>
      <c r="P5" s="11"/>
      <c r="Q5" s="11"/>
      <c r="R5" s="11"/>
    </row>
    <row r="6" spans="1:18" s="9" customFormat="1" ht="26.45" customHeight="1" x14ac:dyDescent="0.25">
      <c r="A6" s="303"/>
      <c r="B6" s="292"/>
      <c r="C6" s="304"/>
      <c r="D6" s="305"/>
      <c r="E6" s="217" t="s">
        <v>72</v>
      </c>
      <c r="F6" s="217" t="s">
        <v>73</v>
      </c>
      <c r="G6" s="217" t="s">
        <v>74</v>
      </c>
      <c r="H6" s="11"/>
      <c r="I6" s="11"/>
      <c r="J6" s="11"/>
    </row>
    <row r="7" spans="1:18" s="9" customFormat="1" ht="13.9" customHeight="1" thickBot="1" x14ac:dyDescent="0.3">
      <c r="A7" s="13" t="s">
        <v>2</v>
      </c>
      <c r="B7" s="13" t="s">
        <v>4</v>
      </c>
      <c r="C7" s="13" t="s">
        <v>3</v>
      </c>
      <c r="D7" s="13" t="s">
        <v>5</v>
      </c>
      <c r="E7" s="13" t="s">
        <v>8</v>
      </c>
      <c r="F7" s="13" t="s">
        <v>19</v>
      </c>
      <c r="G7" s="21" t="s">
        <v>20</v>
      </c>
      <c r="H7" s="11"/>
    </row>
    <row r="8" spans="1:18" s="9" customFormat="1" ht="38.25" x14ac:dyDescent="0.2">
      <c r="A8" s="110" t="s">
        <v>75</v>
      </c>
      <c r="B8" s="16" t="s">
        <v>31</v>
      </c>
      <c r="C8" s="129" t="s">
        <v>427</v>
      </c>
      <c r="D8" s="129" t="s">
        <v>428</v>
      </c>
      <c r="E8" s="129" t="s">
        <v>429</v>
      </c>
      <c r="F8" s="129" t="s">
        <v>430</v>
      </c>
      <c r="G8" s="130" t="s">
        <v>431</v>
      </c>
    </row>
    <row r="9" spans="1:18" s="9" customFormat="1" ht="25.5" x14ac:dyDescent="0.2">
      <c r="A9" s="48" t="s">
        <v>42</v>
      </c>
      <c r="B9" s="17" t="s">
        <v>47</v>
      </c>
      <c r="C9" s="273" t="s">
        <v>432</v>
      </c>
      <c r="D9" s="273" t="s">
        <v>433</v>
      </c>
      <c r="E9" s="273" t="s">
        <v>434</v>
      </c>
      <c r="F9" s="273" t="s">
        <v>435</v>
      </c>
      <c r="G9" s="274" t="s">
        <v>436</v>
      </c>
    </row>
    <row r="10" spans="1:18" s="9" customFormat="1" ht="38.25" x14ac:dyDescent="0.2">
      <c r="A10" s="48" t="s">
        <v>43</v>
      </c>
      <c r="B10" s="17" t="s">
        <v>48</v>
      </c>
      <c r="C10" s="273" t="s">
        <v>138</v>
      </c>
      <c r="D10" s="273" t="s">
        <v>139</v>
      </c>
      <c r="E10" s="273" t="s">
        <v>161</v>
      </c>
      <c r="F10" s="273" t="s">
        <v>162</v>
      </c>
      <c r="G10" s="274" t="s">
        <v>163</v>
      </c>
    </row>
    <row r="11" spans="1:18" s="9" customFormat="1" ht="25.5" x14ac:dyDescent="0.2">
      <c r="A11" s="110" t="s">
        <v>76</v>
      </c>
      <c r="B11" s="17" t="s">
        <v>32</v>
      </c>
      <c r="C11" s="275" t="s">
        <v>140</v>
      </c>
      <c r="D11" s="275" t="s">
        <v>141</v>
      </c>
      <c r="E11" s="275" t="s">
        <v>142</v>
      </c>
      <c r="F11" s="275" t="s">
        <v>143</v>
      </c>
      <c r="G11" s="276" t="s">
        <v>144</v>
      </c>
    </row>
    <row r="12" spans="1:18" s="9" customFormat="1" ht="12.75" x14ac:dyDescent="0.2">
      <c r="A12" s="48" t="s">
        <v>42</v>
      </c>
      <c r="B12" s="17" t="s">
        <v>77</v>
      </c>
      <c r="C12" s="49"/>
      <c r="D12" s="49"/>
      <c r="E12" s="49"/>
      <c r="F12" s="49"/>
      <c r="G12" s="50"/>
    </row>
    <row r="13" spans="1:18" s="9" customFormat="1" ht="25.5" x14ac:dyDescent="0.2">
      <c r="A13" s="48" t="s">
        <v>43</v>
      </c>
      <c r="B13" s="17" t="s">
        <v>78</v>
      </c>
      <c r="C13" s="49"/>
      <c r="D13" s="49"/>
      <c r="E13" s="49"/>
      <c r="F13" s="49"/>
      <c r="G13" s="50"/>
    </row>
    <row r="14" spans="1:18" s="9" customFormat="1" ht="12.75" x14ac:dyDescent="0.2">
      <c r="A14" s="110" t="s">
        <v>51</v>
      </c>
      <c r="B14" s="17" t="s">
        <v>33</v>
      </c>
      <c r="C14" s="273" t="s">
        <v>288</v>
      </c>
      <c r="D14" s="273" t="s">
        <v>289</v>
      </c>
      <c r="E14" s="273" t="s">
        <v>290</v>
      </c>
      <c r="F14" s="273" t="s">
        <v>291</v>
      </c>
      <c r="G14" s="274" t="s">
        <v>292</v>
      </c>
    </row>
    <row r="15" spans="1:18" s="9" customFormat="1" ht="12.75" x14ac:dyDescent="0.2">
      <c r="A15" s="200" t="s">
        <v>42</v>
      </c>
      <c r="B15" s="17" t="s">
        <v>293</v>
      </c>
      <c r="C15" s="273" t="s">
        <v>294</v>
      </c>
      <c r="D15" s="273" t="s">
        <v>295</v>
      </c>
      <c r="E15" s="273" t="s">
        <v>296</v>
      </c>
      <c r="F15" s="273" t="s">
        <v>297</v>
      </c>
      <c r="G15" s="274" t="s">
        <v>298</v>
      </c>
    </row>
    <row r="16" spans="1:18" s="9" customFormat="1" ht="26.25" thickBot="1" x14ac:dyDescent="0.25">
      <c r="A16" s="200" t="s">
        <v>43</v>
      </c>
      <c r="B16" s="84" t="s">
        <v>299</v>
      </c>
      <c r="C16" s="277" t="s">
        <v>300</v>
      </c>
      <c r="D16" s="277" t="s">
        <v>301</v>
      </c>
      <c r="E16" s="277" t="s">
        <v>302</v>
      </c>
      <c r="F16" s="277" t="s">
        <v>303</v>
      </c>
      <c r="G16" s="278" t="s">
        <v>304</v>
      </c>
    </row>
    <row r="18" spans="1:17" x14ac:dyDescent="0.25">
      <c r="A18" s="300" t="s">
        <v>79</v>
      </c>
      <c r="B18" s="300"/>
      <c r="C18" s="300"/>
      <c r="D18" s="300"/>
      <c r="E18" s="300"/>
      <c r="F18" s="300"/>
      <c r="G18" s="300"/>
      <c r="H18" s="1"/>
      <c r="I18" s="1"/>
      <c r="J18" s="1"/>
      <c r="K18" s="1"/>
      <c r="L18" s="1"/>
      <c r="M18" s="1"/>
      <c r="N18" s="1"/>
      <c r="O18" s="2"/>
      <c r="P18" s="3"/>
    </row>
    <row r="19" spans="1:17" s="9" customFormat="1" ht="12.75" x14ac:dyDescent="0.25">
      <c r="A19" s="76"/>
      <c r="B19" s="76"/>
      <c r="C19" s="76"/>
      <c r="D19" s="76"/>
      <c r="E19" s="76"/>
      <c r="F19" s="76"/>
      <c r="G19" s="76"/>
      <c r="H19" s="6"/>
      <c r="I19" s="6"/>
      <c r="J19" s="6"/>
      <c r="K19" s="6"/>
      <c r="L19" s="6"/>
      <c r="M19" s="6"/>
      <c r="N19" s="6"/>
      <c r="O19" s="7"/>
      <c r="P19" s="8"/>
    </row>
    <row r="20" spans="1:17" s="9" customFormat="1" ht="25.5" x14ac:dyDescent="0.25">
      <c r="A20" s="114" t="s">
        <v>14</v>
      </c>
      <c r="B20" s="219" t="s">
        <v>15</v>
      </c>
      <c r="C20" s="221" t="s">
        <v>80</v>
      </c>
      <c r="D20" s="131" t="s">
        <v>437</v>
      </c>
      <c r="E20" s="132" t="s">
        <v>381</v>
      </c>
      <c r="F20" s="76"/>
      <c r="G20" s="77"/>
    </row>
    <row r="21" spans="1:17" s="9" customFormat="1" ht="13.5" thickBot="1" x14ac:dyDescent="0.3">
      <c r="A21" s="78" t="s">
        <v>2</v>
      </c>
      <c r="B21" s="216">
        <v>2</v>
      </c>
      <c r="C21" s="13" t="s">
        <v>3</v>
      </c>
      <c r="D21" s="13" t="s">
        <v>5</v>
      </c>
      <c r="E21" s="21" t="s">
        <v>8</v>
      </c>
      <c r="F21" s="76"/>
      <c r="G21" s="77"/>
    </row>
    <row r="22" spans="1:17" s="9" customFormat="1" ht="38.25" customHeight="1" thickBot="1" x14ac:dyDescent="0.25">
      <c r="A22" s="79" t="s">
        <v>81</v>
      </c>
      <c r="B22" s="19" t="s">
        <v>31</v>
      </c>
      <c r="C22" s="133" t="s">
        <v>56</v>
      </c>
      <c r="D22" s="133" t="s">
        <v>56</v>
      </c>
      <c r="E22" s="134" t="s">
        <v>56</v>
      </c>
      <c r="F22" s="76"/>
      <c r="G22" s="77"/>
    </row>
    <row r="24" spans="1:17" x14ac:dyDescent="0.25">
      <c r="A24" s="301" t="s">
        <v>82</v>
      </c>
      <c r="B24" s="301"/>
      <c r="C24" s="301"/>
      <c r="D24" s="301"/>
      <c r="E24" s="301"/>
      <c r="F24" s="301"/>
      <c r="G24" s="301"/>
      <c r="H24" s="1"/>
      <c r="I24" s="1"/>
      <c r="J24" s="1"/>
      <c r="K24" s="1"/>
      <c r="L24" s="1"/>
      <c r="M24" s="1"/>
      <c r="N24" s="1"/>
      <c r="O24" s="2"/>
      <c r="P24" s="3"/>
    </row>
    <row r="26" spans="1:17" s="9" customFormat="1" ht="15" customHeight="1" x14ac:dyDescent="0.25">
      <c r="A26" s="302" t="s">
        <v>14</v>
      </c>
      <c r="B26" s="291" t="s">
        <v>15</v>
      </c>
      <c r="C26" s="293" t="s">
        <v>40</v>
      </c>
      <c r="D26" s="295" t="s">
        <v>41</v>
      </c>
      <c r="E26" s="296"/>
      <c r="F26" s="296"/>
      <c r="G26" s="10"/>
      <c r="J26" s="11"/>
      <c r="K26" s="11"/>
      <c r="L26" s="11"/>
      <c r="M26" s="11"/>
      <c r="N26" s="11"/>
      <c r="O26" s="11"/>
    </row>
    <row r="27" spans="1:17" s="9" customFormat="1" ht="27.6" customHeight="1" x14ac:dyDescent="0.25">
      <c r="A27" s="303"/>
      <c r="B27" s="292"/>
      <c r="C27" s="294"/>
      <c r="D27" s="217" t="s">
        <v>16</v>
      </c>
      <c r="E27" s="217" t="s">
        <v>17</v>
      </c>
      <c r="F27" s="217" t="s">
        <v>18</v>
      </c>
      <c r="G27" s="11"/>
    </row>
    <row r="28" spans="1:17" s="9" customFormat="1" ht="13.5" thickBot="1" x14ac:dyDescent="0.3">
      <c r="A28" s="13" t="s">
        <v>2</v>
      </c>
      <c r="B28" s="52" t="s">
        <v>4</v>
      </c>
      <c r="C28" s="53" t="s">
        <v>3</v>
      </c>
      <c r="D28" s="54" t="s">
        <v>5</v>
      </c>
      <c r="E28" s="54" t="s">
        <v>8</v>
      </c>
      <c r="F28" s="54" t="s">
        <v>19</v>
      </c>
      <c r="G28" s="11"/>
    </row>
    <row r="29" spans="1:17" s="9" customFormat="1" ht="28.5" customHeight="1" thickBot="1" x14ac:dyDescent="0.25">
      <c r="A29" s="43" t="s">
        <v>34</v>
      </c>
      <c r="B29" s="19" t="s">
        <v>31</v>
      </c>
      <c r="C29" s="55"/>
      <c r="D29" s="55"/>
      <c r="E29" s="55"/>
      <c r="F29" s="56"/>
    </row>
    <row r="31" spans="1:17" s="93" customFormat="1" ht="15" customHeight="1" x14ac:dyDescent="0.25">
      <c r="A31" s="297" t="s">
        <v>83</v>
      </c>
      <c r="B31" s="297"/>
      <c r="C31" s="297"/>
      <c r="D31" s="297"/>
      <c r="E31" s="218"/>
      <c r="F31" s="220"/>
      <c r="G31" s="22"/>
      <c r="H31" s="22"/>
      <c r="I31" s="22"/>
      <c r="J31" s="22"/>
      <c r="K31" s="22"/>
      <c r="L31" s="22"/>
      <c r="M31" s="22"/>
      <c r="N31" s="22"/>
      <c r="O31" s="22"/>
      <c r="P31" s="22"/>
      <c r="Q31" s="22"/>
    </row>
    <row r="32" spans="1:17" s="93" customFormat="1" x14ac:dyDescent="0.25">
      <c r="A32" s="220"/>
      <c r="B32" s="18"/>
      <c r="C32" s="220"/>
      <c r="D32" s="220"/>
      <c r="E32" s="220"/>
      <c r="F32" s="220"/>
      <c r="G32" s="22"/>
      <c r="H32" s="22"/>
      <c r="I32" s="22"/>
      <c r="J32" s="22"/>
      <c r="K32" s="22"/>
      <c r="L32" s="22"/>
      <c r="M32" s="22"/>
      <c r="N32" s="22"/>
      <c r="O32" s="22"/>
      <c r="P32" s="22"/>
      <c r="Q32" s="22"/>
    </row>
    <row r="33" spans="1:15" s="24" customFormat="1" x14ac:dyDescent="0.25">
      <c r="A33" s="298" t="s">
        <v>14</v>
      </c>
      <c r="B33" s="299" t="s">
        <v>15</v>
      </c>
      <c r="C33" s="299" t="s">
        <v>84</v>
      </c>
      <c r="D33" s="299"/>
      <c r="E33" s="299"/>
      <c r="F33" s="219" t="s">
        <v>85</v>
      </c>
      <c r="G33" s="51" t="s">
        <v>86</v>
      </c>
      <c r="H33" s="290" t="s">
        <v>87</v>
      </c>
      <c r="I33" s="22"/>
      <c r="J33" s="22"/>
      <c r="K33" s="22"/>
      <c r="L33" s="22"/>
      <c r="M33" s="22"/>
      <c r="N33" s="22"/>
      <c r="O33" s="22"/>
    </row>
    <row r="34" spans="1:15" s="24" customFormat="1" ht="42.6" customHeight="1" x14ac:dyDescent="0.25">
      <c r="A34" s="298"/>
      <c r="B34" s="299"/>
      <c r="C34" s="219" t="s">
        <v>88</v>
      </c>
      <c r="D34" s="219" t="s">
        <v>88</v>
      </c>
      <c r="E34" s="219" t="s">
        <v>88</v>
      </c>
      <c r="F34" s="219" t="s">
        <v>89</v>
      </c>
      <c r="G34" s="51" t="s">
        <v>89</v>
      </c>
      <c r="H34" s="290"/>
      <c r="I34" s="23"/>
      <c r="J34" s="23"/>
      <c r="K34" s="23"/>
      <c r="L34" s="23"/>
      <c r="M34" s="23"/>
      <c r="N34" s="23"/>
      <c r="O34" s="23"/>
    </row>
    <row r="35" spans="1:15" s="24" customFormat="1" ht="15.75" thickBot="1" x14ac:dyDescent="0.25">
      <c r="A35" s="25" t="s">
        <v>2</v>
      </c>
      <c r="B35" s="222" t="s">
        <v>4</v>
      </c>
      <c r="C35" s="222" t="s">
        <v>3</v>
      </c>
      <c r="D35" s="222" t="s">
        <v>5</v>
      </c>
      <c r="E35" s="222" t="s">
        <v>8</v>
      </c>
      <c r="F35" s="222" t="s">
        <v>19</v>
      </c>
      <c r="G35" s="57" t="s">
        <v>20</v>
      </c>
      <c r="H35" s="223" t="s">
        <v>21</v>
      </c>
      <c r="I35" s="23"/>
      <c r="J35" s="23"/>
      <c r="K35" s="23"/>
      <c r="L35" s="23"/>
      <c r="M35" s="23"/>
      <c r="N35" s="23"/>
      <c r="O35" s="23"/>
    </row>
    <row r="36" spans="1:15" s="24" customFormat="1" ht="28.5" x14ac:dyDescent="0.2">
      <c r="A36" s="26" t="s">
        <v>90</v>
      </c>
      <c r="B36" s="27" t="s">
        <v>31</v>
      </c>
      <c r="C36" s="279" t="s">
        <v>145</v>
      </c>
      <c r="D36" s="279" t="s">
        <v>146</v>
      </c>
      <c r="E36" s="279" t="s">
        <v>147</v>
      </c>
      <c r="F36" s="279" t="s">
        <v>148</v>
      </c>
      <c r="G36" s="279" t="s">
        <v>149</v>
      </c>
      <c r="H36" s="28" t="s">
        <v>25</v>
      </c>
      <c r="I36" s="23"/>
      <c r="J36" s="23"/>
      <c r="K36" s="23"/>
      <c r="L36" s="23"/>
      <c r="M36" s="23"/>
      <c r="N36" s="23"/>
      <c r="O36" s="23"/>
    </row>
    <row r="37" spans="1:15" s="24" customFormat="1" ht="27.75" customHeight="1" x14ac:dyDescent="0.2">
      <c r="A37" s="48" t="s">
        <v>42</v>
      </c>
      <c r="B37" s="29" t="s">
        <v>47</v>
      </c>
      <c r="C37" s="30"/>
      <c r="D37" s="30"/>
      <c r="E37" s="30"/>
      <c r="F37" s="30"/>
      <c r="G37" s="30"/>
      <c r="H37" s="31" t="s">
        <v>25</v>
      </c>
      <c r="I37" s="23"/>
      <c r="J37" s="23"/>
      <c r="K37" s="23"/>
      <c r="L37" s="23"/>
      <c r="M37" s="23"/>
      <c r="N37" s="23"/>
      <c r="O37" s="23"/>
    </row>
    <row r="38" spans="1:15" s="24" customFormat="1" ht="25.5" x14ac:dyDescent="0.2">
      <c r="A38" s="48" t="s">
        <v>43</v>
      </c>
      <c r="B38" s="29" t="s">
        <v>48</v>
      </c>
      <c r="C38" s="30"/>
      <c r="D38" s="30"/>
      <c r="E38" s="30"/>
      <c r="F38" s="30"/>
      <c r="G38" s="30"/>
      <c r="H38" s="31" t="s">
        <v>25</v>
      </c>
      <c r="I38" s="23"/>
      <c r="J38" s="23"/>
      <c r="K38" s="23"/>
      <c r="L38" s="23"/>
      <c r="M38" s="23"/>
      <c r="N38" s="23"/>
      <c r="O38" s="23"/>
    </row>
    <row r="39" spans="1:15" s="24" customFormat="1" ht="28.5" customHeight="1" x14ac:dyDescent="0.2">
      <c r="A39" s="26" t="s">
        <v>91</v>
      </c>
      <c r="B39" s="32" t="s">
        <v>32</v>
      </c>
      <c r="C39" s="33" t="s">
        <v>25</v>
      </c>
      <c r="D39" s="280" t="s">
        <v>150</v>
      </c>
      <c r="E39" s="280" t="s">
        <v>151</v>
      </c>
      <c r="F39" s="280" t="s">
        <v>164</v>
      </c>
      <c r="G39" s="58" t="s">
        <v>25</v>
      </c>
      <c r="H39" s="31" t="s">
        <v>25</v>
      </c>
      <c r="I39" s="23"/>
      <c r="J39" s="23"/>
      <c r="K39" s="23"/>
      <c r="L39" s="23"/>
      <c r="M39" s="23"/>
      <c r="N39" s="23"/>
      <c r="O39" s="23"/>
    </row>
    <row r="40" spans="1:15" s="24" customFormat="1" ht="39" thickBot="1" x14ac:dyDescent="0.25">
      <c r="A40" s="26" t="s">
        <v>92</v>
      </c>
      <c r="B40" s="34" t="s">
        <v>33</v>
      </c>
      <c r="C40" s="35" t="s">
        <v>25</v>
      </c>
      <c r="D40" s="35" t="s">
        <v>25</v>
      </c>
      <c r="E40" s="35" t="s">
        <v>25</v>
      </c>
      <c r="F40" s="35" t="s">
        <v>25</v>
      </c>
      <c r="G40" s="35" t="s">
        <v>25</v>
      </c>
      <c r="H40" s="281" t="s">
        <v>165</v>
      </c>
      <c r="I40" s="23"/>
      <c r="J40" s="23"/>
      <c r="K40" s="23"/>
      <c r="L40" s="23"/>
      <c r="M40" s="23"/>
      <c r="N40" s="23"/>
      <c r="O40" s="23"/>
    </row>
    <row r="41" spans="1:15" s="24" customFormat="1" x14ac:dyDescent="0.25">
      <c r="A41" s="36" t="s">
        <v>93</v>
      </c>
      <c r="B41" s="37"/>
      <c r="C41" s="94"/>
      <c r="D41" s="95"/>
      <c r="E41" s="96"/>
    </row>
    <row r="42" spans="1:15" s="24" customFormat="1" x14ac:dyDescent="0.25">
      <c r="A42" s="97"/>
      <c r="B42" s="98"/>
      <c r="C42" s="97"/>
      <c r="E42" s="99"/>
    </row>
  </sheetData>
  <mergeCells count="18">
    <mergeCell ref="A18:G18"/>
    <mergeCell ref="A24:G24"/>
    <mergeCell ref="A26:A27"/>
    <mergeCell ref="A1:G1"/>
    <mergeCell ref="A3:G3"/>
    <mergeCell ref="A5:A6"/>
    <mergeCell ref="B5:B6"/>
    <mergeCell ref="C5:C6"/>
    <mergeCell ref="D5:D6"/>
    <mergeCell ref="E5:G5"/>
    <mergeCell ref="H33:H34"/>
    <mergeCell ref="B26:B27"/>
    <mergeCell ref="C26:C27"/>
    <mergeCell ref="D26:F26"/>
    <mergeCell ref="A31:D31"/>
    <mergeCell ref="A33:A34"/>
    <mergeCell ref="B33:B34"/>
    <mergeCell ref="C33:E33"/>
  </mergeCells>
  <phoneticPr fontId="19" type="noConversion"/>
  <pageMargins left="0.70866141732283472" right="0.70866141732283472" top="0.74803149606299213" bottom="0.74803149606299213" header="0.31496062992125984" footer="0.31496062992125984"/>
  <pageSetup paperSize="8" scale="8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2"/>
  <sheetViews>
    <sheetView showGridLines="0" view="pageBreakPreview" topLeftCell="A7" zoomScale="70" zoomScaleNormal="70" zoomScaleSheetLayoutView="70" workbookViewId="0">
      <selection activeCell="O17" sqref="O17"/>
    </sheetView>
  </sheetViews>
  <sheetFormatPr defaultColWidth="8.85546875" defaultRowHeight="15" x14ac:dyDescent="0.25"/>
  <cols>
    <col min="1" max="1" width="40" style="44" customWidth="1"/>
    <col min="2" max="2" width="12.140625" style="101" customWidth="1"/>
    <col min="3" max="3" width="9.140625" style="102" customWidth="1"/>
    <col min="4" max="4" width="17.7109375" style="103" customWidth="1"/>
    <col min="5" max="5" width="15.7109375" style="102" customWidth="1"/>
    <col min="6" max="6" width="12.7109375" style="102" customWidth="1"/>
    <col min="7" max="7" width="17.85546875" style="103" customWidth="1"/>
    <col min="8" max="9" width="17.85546875" style="102" customWidth="1"/>
    <col min="10" max="10" width="11.85546875" style="102" customWidth="1"/>
    <col min="11" max="12" width="17.85546875" style="102" customWidth="1"/>
    <col min="13" max="13" width="12" style="102" customWidth="1"/>
    <col min="14" max="15" width="17.85546875" style="102" customWidth="1"/>
    <col min="16" max="16" width="12.85546875" style="102" customWidth="1"/>
    <col min="17" max="17" width="17.85546875" style="102" customWidth="1"/>
    <col min="18" max="16384" width="8.85546875" style="102"/>
  </cols>
  <sheetData>
    <row r="1" spans="1:24" s="24" customFormat="1" ht="30.75" customHeight="1" x14ac:dyDescent="0.25">
      <c r="A1" s="301" t="s">
        <v>195</v>
      </c>
      <c r="B1" s="301"/>
      <c r="C1" s="301"/>
      <c r="D1" s="301"/>
      <c r="E1" s="301"/>
      <c r="F1" s="301"/>
      <c r="G1" s="301"/>
      <c r="H1" s="301"/>
      <c r="I1" s="301"/>
      <c r="J1" s="301"/>
      <c r="K1" s="301"/>
      <c r="L1" s="301"/>
      <c r="M1" s="301"/>
      <c r="N1" s="301"/>
      <c r="O1" s="301"/>
      <c r="P1" s="301"/>
      <c r="Q1" s="301"/>
    </row>
    <row r="2" spans="1:24" s="24" customFormat="1" x14ac:dyDescent="0.25">
      <c r="A2" s="235"/>
      <c r="B2" s="18"/>
      <c r="C2" s="235"/>
      <c r="D2" s="235"/>
      <c r="E2" s="235"/>
      <c r="F2" s="235"/>
      <c r="G2" s="235"/>
      <c r="H2" s="235"/>
      <c r="I2" s="12"/>
      <c r="J2" s="12"/>
      <c r="K2" s="12"/>
      <c r="L2" s="12"/>
      <c r="M2" s="12"/>
      <c r="N2" s="235"/>
      <c r="O2" s="93"/>
      <c r="P2" s="93"/>
      <c r="Q2" s="93"/>
    </row>
    <row r="3" spans="1:24" s="14" customFormat="1" ht="13.9" customHeight="1" x14ac:dyDescent="0.25">
      <c r="A3" s="298" t="s">
        <v>94</v>
      </c>
      <c r="B3" s="299"/>
      <c r="C3" s="299" t="s">
        <v>15</v>
      </c>
      <c r="D3" s="299" t="s">
        <v>327</v>
      </c>
      <c r="E3" s="299"/>
      <c r="F3" s="290"/>
      <c r="G3" s="290"/>
      <c r="H3" s="290"/>
      <c r="I3" s="290" t="s">
        <v>41</v>
      </c>
      <c r="J3" s="306"/>
      <c r="K3" s="306"/>
      <c r="L3" s="306"/>
      <c r="M3" s="306"/>
      <c r="N3" s="306"/>
      <c r="O3" s="306"/>
      <c r="P3" s="306"/>
      <c r="Q3" s="306"/>
    </row>
    <row r="4" spans="1:24" s="14" customFormat="1" ht="17.25" customHeight="1" x14ac:dyDescent="0.25">
      <c r="A4" s="298"/>
      <c r="B4" s="299"/>
      <c r="C4" s="299"/>
      <c r="D4" s="299"/>
      <c r="E4" s="299"/>
      <c r="F4" s="290"/>
      <c r="G4" s="290"/>
      <c r="H4" s="290"/>
      <c r="I4" s="290" t="s">
        <v>16</v>
      </c>
      <c r="J4" s="306"/>
      <c r="K4" s="306"/>
      <c r="L4" s="290" t="s">
        <v>17</v>
      </c>
      <c r="M4" s="306"/>
      <c r="N4" s="306"/>
      <c r="O4" s="290" t="s">
        <v>18</v>
      </c>
      <c r="P4" s="306"/>
      <c r="Q4" s="306"/>
    </row>
    <row r="5" spans="1:24" s="14" customFormat="1" ht="65.25" customHeight="1" x14ac:dyDescent="0.25">
      <c r="A5" s="236" t="s">
        <v>50</v>
      </c>
      <c r="B5" s="237" t="s">
        <v>57</v>
      </c>
      <c r="C5" s="299"/>
      <c r="D5" s="237" t="s">
        <v>203</v>
      </c>
      <c r="E5" s="242" t="s">
        <v>332</v>
      </c>
      <c r="F5" s="239" t="s">
        <v>44</v>
      </c>
      <c r="G5" s="239" t="s">
        <v>328</v>
      </c>
      <c r="H5" s="239" t="s">
        <v>443</v>
      </c>
      <c r="I5" s="237" t="s">
        <v>203</v>
      </c>
      <c r="J5" s="242" t="s">
        <v>44</v>
      </c>
      <c r="K5" s="242" t="s">
        <v>444</v>
      </c>
      <c r="L5" s="237" t="s">
        <v>203</v>
      </c>
      <c r="M5" s="242" t="s">
        <v>44</v>
      </c>
      <c r="N5" s="242" t="s">
        <v>444</v>
      </c>
      <c r="O5" s="237" t="s">
        <v>203</v>
      </c>
      <c r="P5" s="242" t="s">
        <v>44</v>
      </c>
      <c r="Q5" s="239" t="s">
        <v>444</v>
      </c>
    </row>
    <row r="6" spans="1:24" s="15" customFormat="1" ht="15.75" customHeight="1" thickBot="1" x14ac:dyDescent="0.3">
      <c r="A6" s="136" t="s">
        <v>2</v>
      </c>
      <c r="B6" s="243" t="s">
        <v>4</v>
      </c>
      <c r="C6" s="248" t="s">
        <v>3</v>
      </c>
      <c r="D6" s="248" t="s">
        <v>5</v>
      </c>
      <c r="E6" s="248" t="s">
        <v>8</v>
      </c>
      <c r="F6" s="248" t="s">
        <v>19</v>
      </c>
      <c r="G6" s="248" t="s">
        <v>20</v>
      </c>
      <c r="H6" s="248" t="s">
        <v>21</v>
      </c>
      <c r="I6" s="248" t="s">
        <v>22</v>
      </c>
      <c r="J6" s="248" t="s">
        <v>23</v>
      </c>
      <c r="K6" s="248" t="s">
        <v>24</v>
      </c>
      <c r="L6" s="248" t="s">
        <v>26</v>
      </c>
      <c r="M6" s="248" t="s">
        <v>27</v>
      </c>
      <c r="N6" s="248" t="s">
        <v>28</v>
      </c>
      <c r="O6" s="248" t="s">
        <v>29</v>
      </c>
      <c r="P6" s="248" t="s">
        <v>30</v>
      </c>
      <c r="Q6" s="249" t="s">
        <v>35</v>
      </c>
      <c r="R6" s="14"/>
      <c r="S6" s="14"/>
      <c r="T6" s="14"/>
      <c r="U6" s="14"/>
      <c r="V6" s="14"/>
      <c r="W6" s="14"/>
      <c r="X6" s="14"/>
    </row>
    <row r="7" spans="1:24" s="14" customFormat="1" ht="38.25" customHeight="1" x14ac:dyDescent="0.2">
      <c r="A7" s="137" t="s">
        <v>115</v>
      </c>
      <c r="B7" s="140" t="s">
        <v>116</v>
      </c>
      <c r="C7" s="106" t="s">
        <v>334</v>
      </c>
      <c r="D7" s="267" t="s">
        <v>330</v>
      </c>
      <c r="E7" s="267" t="s">
        <v>171</v>
      </c>
      <c r="F7" s="173" t="s">
        <v>457</v>
      </c>
      <c r="G7" s="267" t="s">
        <v>331</v>
      </c>
      <c r="H7" s="267" t="s">
        <v>118</v>
      </c>
      <c r="I7" s="267" t="s">
        <v>279</v>
      </c>
      <c r="J7" s="267" t="s">
        <v>280</v>
      </c>
      <c r="K7" s="267" t="s">
        <v>282</v>
      </c>
      <c r="L7" s="267" t="s">
        <v>279</v>
      </c>
      <c r="M7" s="267" t="s">
        <v>280</v>
      </c>
      <c r="N7" s="267" t="s">
        <v>282</v>
      </c>
      <c r="O7" s="267" t="s">
        <v>279</v>
      </c>
      <c r="P7" s="267" t="s">
        <v>280</v>
      </c>
      <c r="Q7" s="268" t="s">
        <v>282</v>
      </c>
    </row>
    <row r="8" spans="1:24" ht="51.75" thickBot="1" x14ac:dyDescent="0.25">
      <c r="A8" s="137" t="s">
        <v>95</v>
      </c>
      <c r="B8" s="140" t="s">
        <v>96</v>
      </c>
      <c r="C8" s="81" t="s">
        <v>335</v>
      </c>
      <c r="D8" s="252" t="s">
        <v>445</v>
      </c>
      <c r="E8" s="269" t="s">
        <v>446</v>
      </c>
      <c r="F8" s="175" t="s">
        <v>448</v>
      </c>
      <c r="G8" s="269" t="s">
        <v>447</v>
      </c>
      <c r="H8" s="269" t="s">
        <v>449</v>
      </c>
      <c r="I8" s="269" t="s">
        <v>450</v>
      </c>
      <c r="J8" s="269" t="s">
        <v>451</v>
      </c>
      <c r="K8" s="269" t="s">
        <v>452</v>
      </c>
      <c r="L8" s="269" t="s">
        <v>450</v>
      </c>
      <c r="M8" s="269" t="s">
        <v>451</v>
      </c>
      <c r="N8" s="269" t="s">
        <v>452</v>
      </c>
      <c r="O8" s="269" t="s">
        <v>450</v>
      </c>
      <c r="P8" s="269" t="s">
        <v>451</v>
      </c>
      <c r="Q8" s="270" t="s">
        <v>452</v>
      </c>
    </row>
    <row r="9" spans="1:24" s="204" customFormat="1" x14ac:dyDescent="0.2">
      <c r="A9" s="201"/>
      <c r="B9" s="201"/>
      <c r="C9" s="202"/>
      <c r="D9" s="203"/>
      <c r="E9" s="203"/>
      <c r="F9" s="203"/>
      <c r="G9" s="203"/>
      <c r="H9" s="203"/>
      <c r="I9" s="203"/>
      <c r="J9" s="203"/>
      <c r="K9" s="203"/>
      <c r="L9" s="203"/>
      <c r="M9" s="203"/>
      <c r="N9" s="203"/>
      <c r="O9" s="203"/>
      <c r="P9" s="203"/>
      <c r="Q9" s="203"/>
    </row>
    <row r="10" spans="1:24" x14ac:dyDescent="0.25">
      <c r="A10" s="259"/>
      <c r="B10" s="116"/>
      <c r="C10" s="117"/>
      <c r="D10" s="118"/>
      <c r="E10" s="117"/>
      <c r="F10" s="117"/>
      <c r="G10" s="118"/>
      <c r="H10" s="117"/>
      <c r="I10" s="117"/>
      <c r="J10" s="117"/>
      <c r="K10" s="117"/>
      <c r="L10" s="117"/>
      <c r="M10" s="117"/>
      <c r="N10" s="117"/>
      <c r="O10" s="117"/>
      <c r="P10" s="117"/>
      <c r="Q10" s="117"/>
    </row>
    <row r="11" spans="1:24" x14ac:dyDescent="0.25">
      <c r="A11" s="119" t="s">
        <v>442</v>
      </c>
      <c r="B11" s="116"/>
      <c r="C11" s="117"/>
      <c r="D11" s="118"/>
      <c r="E11" s="117"/>
      <c r="F11" s="117"/>
      <c r="G11" s="118"/>
      <c r="H11" s="117"/>
      <c r="I11" s="117"/>
      <c r="J11" s="117"/>
      <c r="K11" s="117"/>
      <c r="L11" s="207"/>
      <c r="M11" s="117"/>
      <c r="N11" s="117"/>
      <c r="O11" s="117"/>
      <c r="P11" s="117"/>
      <c r="Q11" s="117"/>
    </row>
    <row r="12" spans="1:24" x14ac:dyDescent="0.25">
      <c r="A12" s="259"/>
      <c r="B12" s="116"/>
      <c r="C12" s="117"/>
      <c r="D12" s="118"/>
      <c r="E12" s="117"/>
      <c r="F12" s="117"/>
      <c r="G12" s="118"/>
      <c r="H12" s="117"/>
      <c r="I12" s="117"/>
      <c r="J12" s="117"/>
      <c r="K12" s="117"/>
      <c r="L12" s="117"/>
      <c r="M12" s="117"/>
      <c r="N12" s="117"/>
      <c r="O12" s="117"/>
      <c r="P12" s="117"/>
      <c r="Q12" s="117"/>
    </row>
    <row r="13" spans="1:24" x14ac:dyDescent="0.25">
      <c r="A13" s="301" t="s">
        <v>195</v>
      </c>
      <c r="B13" s="301"/>
      <c r="C13" s="301"/>
      <c r="D13" s="301"/>
      <c r="E13" s="301"/>
      <c r="F13" s="301"/>
      <c r="G13" s="301"/>
      <c r="H13" s="301"/>
      <c r="I13" s="301"/>
      <c r="J13" s="301"/>
      <c r="K13" s="301"/>
      <c r="L13" s="301"/>
      <c r="M13" s="301"/>
      <c r="N13" s="301"/>
      <c r="O13" s="301"/>
      <c r="P13" s="301"/>
      <c r="Q13" s="301"/>
    </row>
    <row r="14" spans="1:24" x14ac:dyDescent="0.25">
      <c r="A14" s="235"/>
      <c r="B14" s="18"/>
      <c r="C14" s="235"/>
      <c r="D14" s="235"/>
      <c r="E14" s="235"/>
      <c r="F14" s="235"/>
      <c r="G14" s="235"/>
      <c r="H14" s="235"/>
      <c r="I14" s="12"/>
      <c r="J14" s="12"/>
      <c r="K14" s="12"/>
      <c r="L14" s="12"/>
      <c r="M14" s="12"/>
      <c r="N14" s="235"/>
      <c r="O14" s="93"/>
      <c r="P14" s="93"/>
      <c r="Q14" s="93"/>
    </row>
    <row r="15" spans="1:24" x14ac:dyDescent="0.25">
      <c r="A15" s="298" t="s">
        <v>94</v>
      </c>
      <c r="B15" s="299"/>
      <c r="C15" s="299" t="s">
        <v>15</v>
      </c>
      <c r="D15" s="299" t="s">
        <v>382</v>
      </c>
      <c r="E15" s="299"/>
      <c r="F15" s="290"/>
      <c r="G15" s="290"/>
      <c r="H15" s="290"/>
      <c r="I15" s="290" t="s">
        <v>41</v>
      </c>
      <c r="J15" s="306"/>
      <c r="K15" s="306"/>
      <c r="L15" s="306"/>
      <c r="M15" s="306"/>
      <c r="N15" s="306"/>
      <c r="O15" s="306"/>
      <c r="P15" s="306"/>
      <c r="Q15" s="306"/>
    </row>
    <row r="16" spans="1:24" x14ac:dyDescent="0.25">
      <c r="A16" s="298"/>
      <c r="B16" s="299"/>
      <c r="C16" s="299"/>
      <c r="D16" s="299"/>
      <c r="E16" s="299"/>
      <c r="F16" s="290"/>
      <c r="G16" s="290"/>
      <c r="H16" s="290"/>
      <c r="I16" s="290" t="s">
        <v>383</v>
      </c>
      <c r="J16" s="306"/>
      <c r="K16" s="306"/>
      <c r="L16" s="290" t="s">
        <v>384</v>
      </c>
      <c r="M16" s="306"/>
      <c r="N16" s="306"/>
      <c r="O16" s="290" t="s">
        <v>385</v>
      </c>
      <c r="P16" s="306"/>
      <c r="Q16" s="306"/>
    </row>
    <row r="17" spans="1:17" ht="38.25" x14ac:dyDescent="0.25">
      <c r="A17" s="236" t="s">
        <v>50</v>
      </c>
      <c r="B17" s="237" t="s">
        <v>57</v>
      </c>
      <c r="C17" s="299"/>
      <c r="D17" s="242" t="s">
        <v>203</v>
      </c>
      <c r="E17" s="242" t="s">
        <v>265</v>
      </c>
      <c r="F17" s="239" t="s">
        <v>44</v>
      </c>
      <c r="G17" s="239" t="s">
        <v>386</v>
      </c>
      <c r="H17" s="239" t="s">
        <v>329</v>
      </c>
      <c r="I17" s="237" t="s">
        <v>203</v>
      </c>
      <c r="J17" s="242" t="s">
        <v>44</v>
      </c>
      <c r="K17" s="239" t="s">
        <v>329</v>
      </c>
      <c r="L17" s="237" t="s">
        <v>203</v>
      </c>
      <c r="M17" s="242" t="s">
        <v>44</v>
      </c>
      <c r="N17" s="239" t="s">
        <v>329</v>
      </c>
      <c r="O17" s="237" t="s">
        <v>469</v>
      </c>
      <c r="P17" s="242" t="s">
        <v>44</v>
      </c>
      <c r="Q17" s="239" t="s">
        <v>329</v>
      </c>
    </row>
    <row r="18" spans="1:17" ht="15.75" thickBot="1" x14ac:dyDescent="0.3">
      <c r="A18" s="136" t="s">
        <v>2</v>
      </c>
      <c r="B18" s="243" t="s">
        <v>4</v>
      </c>
      <c r="C18" s="248" t="s">
        <v>3</v>
      </c>
      <c r="D18" s="248" t="s">
        <v>5</v>
      </c>
      <c r="E18" s="248" t="s">
        <v>8</v>
      </c>
      <c r="F18" s="248" t="s">
        <v>19</v>
      </c>
      <c r="G18" s="248" t="s">
        <v>20</v>
      </c>
      <c r="H18" s="248" t="s">
        <v>21</v>
      </c>
      <c r="I18" s="248" t="s">
        <v>22</v>
      </c>
      <c r="J18" s="248" t="s">
        <v>23</v>
      </c>
      <c r="K18" s="248" t="s">
        <v>24</v>
      </c>
      <c r="L18" s="248" t="s">
        <v>26</v>
      </c>
      <c r="M18" s="248" t="s">
        <v>27</v>
      </c>
      <c r="N18" s="248" t="s">
        <v>28</v>
      </c>
      <c r="O18" s="248" t="s">
        <v>29</v>
      </c>
      <c r="P18" s="248" t="s">
        <v>30</v>
      </c>
      <c r="Q18" s="249" t="s">
        <v>35</v>
      </c>
    </row>
    <row r="19" spans="1:17" ht="25.5" x14ac:dyDescent="0.2">
      <c r="A19" s="121" t="s">
        <v>342</v>
      </c>
      <c r="B19" s="148" t="str">
        <f>182&amp;C19</f>
        <v>18210000</v>
      </c>
      <c r="C19" s="171" t="s">
        <v>334</v>
      </c>
      <c r="D19" s="180">
        <f>'Р3 (платежи) текущий'!D23</f>
        <v>13548.339718427995</v>
      </c>
      <c r="E19" s="180">
        <f>'Р3 (платежи) текущий'!F23</f>
        <v>2793</v>
      </c>
      <c r="F19" s="180">
        <f>SUM(F20:F32)</f>
        <v>3010</v>
      </c>
      <c r="G19" s="180">
        <f>'Р3 (платежи) текущий'!H23</f>
        <v>29206034.551999997</v>
      </c>
      <c r="H19" s="180">
        <f>'Р3 (платежи) текущий'!I23</f>
        <v>31834534.551999997</v>
      </c>
      <c r="I19" s="180">
        <f>'Р3 (платежи) плановые'!D46</f>
        <v>14232.529323923909</v>
      </c>
      <c r="J19" s="180">
        <f>'Р3 (платежи) плановые'!F46</f>
        <v>2930</v>
      </c>
      <c r="K19" s="180">
        <f>'Р3 (платежи) плановые'!I46</f>
        <v>29135608.399999999</v>
      </c>
      <c r="L19" s="180">
        <v>15228.806376598583</v>
      </c>
      <c r="M19" s="180">
        <v>3032</v>
      </c>
      <c r="N19" s="180">
        <v>35191879.144636974</v>
      </c>
      <c r="O19" s="180">
        <v>16142.534759194503</v>
      </c>
      <c r="P19" s="180">
        <v>3148</v>
      </c>
      <c r="Q19" s="181">
        <v>38729045.044098265</v>
      </c>
    </row>
    <row r="20" spans="1:17" ht="25.5" x14ac:dyDescent="0.2">
      <c r="A20" s="121" t="s">
        <v>268</v>
      </c>
      <c r="B20" s="148" t="str">
        <f t="shared" ref="B20:B32" si="0">182&amp;C20</f>
        <v>18210100</v>
      </c>
      <c r="C20" s="80" t="s">
        <v>335</v>
      </c>
      <c r="D20" s="162">
        <f>'Р3 (платежи) текущий'!D24</f>
        <v>26600.461191489361</v>
      </c>
      <c r="E20" s="162">
        <f>'Р3 (платежи) текущий'!F24</f>
        <v>89</v>
      </c>
      <c r="F20" s="162">
        <f>'Р3 (платежи) текущий'!F24+'Р3 (платежи) текущий'!G24</f>
        <v>94</v>
      </c>
      <c r="G20" s="162">
        <f>'Р3 (платежи) текущий'!H24</f>
        <v>2360443.352</v>
      </c>
      <c r="H20" s="162">
        <f>'Р3 (платежи) текущий'!I24</f>
        <v>2500443.352</v>
      </c>
      <c r="I20" s="162">
        <f>'Р3 (платежи) плановые'!D47</f>
        <v>26639.291089108909</v>
      </c>
      <c r="J20" s="162">
        <f>'Р3 (платежи) плановые'!F47</f>
        <v>101</v>
      </c>
      <c r="K20" s="162">
        <f>'Р3 (платежи) плановые'!I47</f>
        <v>2690568.4</v>
      </c>
      <c r="L20" s="162">
        <v>28504.041465346534</v>
      </c>
      <c r="M20" s="162">
        <v>105</v>
      </c>
      <c r="N20" s="162">
        <v>2992924.353861386</v>
      </c>
      <c r="O20" s="162">
        <v>30214.283953267328</v>
      </c>
      <c r="P20" s="162">
        <v>109</v>
      </c>
      <c r="Q20" s="183">
        <v>3293356.9509061389</v>
      </c>
    </row>
    <row r="21" spans="1:17" ht="38.25" x14ac:dyDescent="0.2">
      <c r="A21" s="121" t="s">
        <v>225</v>
      </c>
      <c r="B21" s="148" t="str">
        <f t="shared" si="0"/>
        <v>18210200</v>
      </c>
      <c r="C21" s="80">
        <v>10200</v>
      </c>
      <c r="D21" s="162">
        <f>'Р3 (платежи) текущий'!D25</f>
        <v>200</v>
      </c>
      <c r="E21" s="162">
        <f>'Р3 (платежи) текущий'!F25</f>
        <v>87</v>
      </c>
      <c r="F21" s="162">
        <f>'Р3 (платежи) текущий'!F25+'Р3 (платежи) текущий'!G25</f>
        <v>94</v>
      </c>
      <c r="G21" s="162">
        <f>'Р3 (платежи) текущий'!H25</f>
        <v>17400</v>
      </c>
      <c r="H21" s="162">
        <f>'Р3 (платежи) текущий'!I25</f>
        <v>18800</v>
      </c>
      <c r="I21" s="162">
        <f>'Р3 (платежи) плановые'!D48</f>
        <v>200</v>
      </c>
      <c r="J21" s="162">
        <f>'Р3 (платежи) плановые'!F48</f>
        <v>90</v>
      </c>
      <c r="K21" s="162">
        <f>'Р3 (платежи) плановые'!I48</f>
        <v>18000</v>
      </c>
      <c r="L21" s="162">
        <v>214</v>
      </c>
      <c r="M21" s="162">
        <v>93</v>
      </c>
      <c r="N21" s="162">
        <v>19902</v>
      </c>
      <c r="O21" s="162">
        <v>226.84</v>
      </c>
      <c r="P21" s="162">
        <v>96</v>
      </c>
      <c r="Q21" s="183">
        <v>21776.639999999999</v>
      </c>
    </row>
    <row r="22" spans="1:17" ht="38.25" x14ac:dyDescent="0.2">
      <c r="A22" s="121" t="s">
        <v>226</v>
      </c>
      <c r="B22" s="148" t="str">
        <f t="shared" si="0"/>
        <v>18210300</v>
      </c>
      <c r="C22" s="80">
        <v>10300</v>
      </c>
      <c r="D22" s="162">
        <f>'Р3 (платежи) текущий'!D26</f>
        <v>25367.647058823528</v>
      </c>
      <c r="E22" s="162">
        <f>'Р3 (платежи) текущий'!F26</f>
        <v>128</v>
      </c>
      <c r="F22" s="162">
        <f>'Р3 (платежи) текущий'!F26+'Р3 (платежи) текущий'!G26</f>
        <v>136</v>
      </c>
      <c r="G22" s="162">
        <f>'Р3 (платежи) текущий'!H26</f>
        <v>3250000</v>
      </c>
      <c r="H22" s="162">
        <f>'Р3 (платежи) текущий'!I26</f>
        <v>3450000</v>
      </c>
      <c r="I22" s="162">
        <f>'Р3 (платежи) плановые'!D49</f>
        <v>25379.310344827587</v>
      </c>
      <c r="J22" s="162">
        <f>'Р3 (платежи) плановые'!F49</f>
        <v>145</v>
      </c>
      <c r="K22" s="162">
        <f>'Р3 (платежи) плановые'!I49</f>
        <v>3680000</v>
      </c>
      <c r="L22" s="162">
        <v>27155.862068965518</v>
      </c>
      <c r="M22" s="162">
        <v>150</v>
      </c>
      <c r="N22" s="162">
        <v>4073379.3103448278</v>
      </c>
      <c r="O22" s="162">
        <v>28785.213793103452</v>
      </c>
      <c r="P22" s="162">
        <v>156</v>
      </c>
      <c r="Q22" s="183">
        <v>4490493.3517241385</v>
      </c>
    </row>
    <row r="23" spans="1:17" ht="76.5" x14ac:dyDescent="0.2">
      <c r="A23" s="121" t="s">
        <v>229</v>
      </c>
      <c r="B23" s="148" t="str">
        <f t="shared" si="0"/>
        <v>18210400</v>
      </c>
      <c r="C23" s="80">
        <v>10400</v>
      </c>
      <c r="D23" s="162">
        <f>'Р3 (платежи) текущий'!D27</f>
        <v>30000</v>
      </c>
      <c r="E23" s="162">
        <f>'Р3 (платежи) текущий'!F27</f>
        <v>76</v>
      </c>
      <c r="F23" s="162">
        <f>'Р3 (платежи) текущий'!F27+'Р3 (платежи) текущий'!G27</f>
        <v>85</v>
      </c>
      <c r="G23" s="162">
        <f>'Р3 (платежи) текущий'!H27</f>
        <v>2280000</v>
      </c>
      <c r="H23" s="162">
        <f>'Р3 (платежи) текущий'!I27</f>
        <v>2550000</v>
      </c>
      <c r="I23" s="162">
        <f>'Р3 (платежи) плановые'!D50</f>
        <v>30000</v>
      </c>
      <c r="J23" s="162">
        <f>'Р3 (платежи) плановые'!F50</f>
        <v>87</v>
      </c>
      <c r="K23" s="162">
        <f>'Р3 (платежи) плановые'!I50</f>
        <v>0</v>
      </c>
      <c r="L23" s="162">
        <v>32100.000000000004</v>
      </c>
      <c r="M23" s="162">
        <v>90</v>
      </c>
      <c r="N23" s="162">
        <v>2889000.0000000005</v>
      </c>
      <c r="O23" s="162">
        <v>34026.000000000007</v>
      </c>
      <c r="P23" s="162">
        <v>93</v>
      </c>
      <c r="Q23" s="183">
        <v>3164418.0000000005</v>
      </c>
    </row>
    <row r="24" spans="1:17" ht="38.25" x14ac:dyDescent="0.2">
      <c r="A24" s="121" t="s">
        <v>230</v>
      </c>
      <c r="B24" s="148" t="str">
        <f t="shared" si="0"/>
        <v>18210500</v>
      </c>
      <c r="C24" s="80">
        <v>10500</v>
      </c>
      <c r="D24" s="162">
        <f>'Р3 (платежи) текущий'!D28</f>
        <v>15236.50385604113</v>
      </c>
      <c r="E24" s="162">
        <f>'Р3 (платежи) текущий'!F28</f>
        <v>369</v>
      </c>
      <c r="F24" s="162">
        <f>'Р3 (платежи) текущий'!F28+'Р3 (платежи) текущий'!G28</f>
        <v>389</v>
      </c>
      <c r="G24" s="162">
        <f>'Р3 (платежи) текущий'!H28</f>
        <v>5586400</v>
      </c>
      <c r="H24" s="162">
        <f>'Р3 (платежи) текущий'!I28</f>
        <v>5927000</v>
      </c>
      <c r="I24" s="162">
        <f>'Р3 (платежи) плановые'!D51</f>
        <v>30090.452261306531</v>
      </c>
      <c r="J24" s="162">
        <f>'Р3 (платежи) плановые'!F51</f>
        <v>199</v>
      </c>
      <c r="K24" s="162">
        <f>'Р3 (платежи) плановые'!I51</f>
        <v>5988000</v>
      </c>
      <c r="L24" s="162">
        <v>32196.78391959799</v>
      </c>
      <c r="M24" s="162">
        <v>206</v>
      </c>
      <c r="N24" s="162">
        <v>6632537.4874371858</v>
      </c>
      <c r="O24" s="162">
        <v>34128.59095477387</v>
      </c>
      <c r="P24" s="162">
        <v>214</v>
      </c>
      <c r="Q24" s="183">
        <v>7303518.4643216087</v>
      </c>
    </row>
    <row r="25" spans="1:17" ht="25.5" x14ac:dyDescent="0.2">
      <c r="A25" s="121" t="s">
        <v>401</v>
      </c>
      <c r="B25" s="148" t="str">
        <f t="shared" si="0"/>
        <v>18210600</v>
      </c>
      <c r="C25" s="80">
        <v>10600</v>
      </c>
      <c r="D25" s="162">
        <f>'Р3 (платежи) текущий'!D29</f>
        <v>1823.5294117647059</v>
      </c>
      <c r="E25" s="162">
        <f>'Р3 (платежи) текущий'!F29</f>
        <v>97</v>
      </c>
      <c r="F25" s="162">
        <f>'Р3 (платежи) текущий'!F29+'Р3 (платежи) текущий'!G29</f>
        <v>102</v>
      </c>
      <c r="G25" s="162">
        <f>'Р3 (платежи) текущий'!H29</f>
        <v>177000</v>
      </c>
      <c r="H25" s="162">
        <f>'Р3 (платежи) текущий'!I29</f>
        <v>186000</v>
      </c>
      <c r="I25" s="162">
        <f>'Р3 (платежи) плановые'!D52</f>
        <v>0</v>
      </c>
      <c r="J25" s="162">
        <f>'Р3 (платежи) плановые'!F52</f>
        <v>110</v>
      </c>
      <c r="K25" s="162">
        <f>'Р3 (платежи) плановые'!I52</f>
        <v>0</v>
      </c>
      <c r="L25" s="162">
        <v>0</v>
      </c>
      <c r="M25" s="162">
        <v>114</v>
      </c>
      <c r="N25" s="162">
        <v>0</v>
      </c>
      <c r="O25" s="162">
        <v>0</v>
      </c>
      <c r="P25" s="162">
        <v>118</v>
      </c>
      <c r="Q25" s="183">
        <v>0</v>
      </c>
    </row>
    <row r="26" spans="1:17" ht="63.75" x14ac:dyDescent="0.2">
      <c r="A26" s="121" t="s">
        <v>237</v>
      </c>
      <c r="B26" s="148" t="str">
        <f t="shared" si="0"/>
        <v>18210700</v>
      </c>
      <c r="C26" s="80">
        <v>10700</v>
      </c>
      <c r="D26" s="162">
        <f>'Р3 (платежи) текущий'!D30</f>
        <v>1812.5</v>
      </c>
      <c r="E26" s="162">
        <f>'Р3 (платежи) текущий'!F30</f>
        <v>68</v>
      </c>
      <c r="F26" s="162">
        <f>'Р3 (платежи) текущий'!F30+'Р3 (платежи) текущий'!G30</f>
        <v>72</v>
      </c>
      <c r="G26" s="162">
        <f>'Р3 (платежи) текущий'!H30</f>
        <v>124000</v>
      </c>
      <c r="H26" s="162">
        <f>'Р3 (платежи) текущий'!I30</f>
        <v>130500</v>
      </c>
      <c r="I26" s="162">
        <f>'Р3 (платежи) плановые'!D53</f>
        <v>1826.9230769230769</v>
      </c>
      <c r="J26" s="162">
        <f>'Р3 (платежи) плановые'!F53</f>
        <v>78</v>
      </c>
      <c r="K26" s="162">
        <f>'Р3 (платежи) плановые'!I53</f>
        <v>142500</v>
      </c>
      <c r="L26" s="162">
        <v>1954.8076923076924</v>
      </c>
      <c r="M26" s="162">
        <v>81</v>
      </c>
      <c r="N26" s="162">
        <v>158339.42307692309</v>
      </c>
      <c r="O26" s="162">
        <v>2072.0961538461538</v>
      </c>
      <c r="P26" s="162">
        <v>84</v>
      </c>
      <c r="Q26" s="183">
        <v>174056.07692307691</v>
      </c>
    </row>
    <row r="27" spans="1:17" ht="25.5" x14ac:dyDescent="0.2">
      <c r="A27" s="121" t="s">
        <v>402</v>
      </c>
      <c r="B27" s="148" t="str">
        <f t="shared" si="0"/>
        <v>18210800</v>
      </c>
      <c r="C27" s="80">
        <v>10800</v>
      </c>
      <c r="D27" s="162">
        <f>'Р3 (платежи) текущий'!D31</f>
        <v>12069.930069930069</v>
      </c>
      <c r="E27" s="162">
        <f>'Р3 (платежи) текущий'!F31</f>
        <v>135</v>
      </c>
      <c r="F27" s="162">
        <f>'Р3 (платежи) текущий'!F31+'Р3 (платежи) текущий'!G31</f>
        <v>143</v>
      </c>
      <c r="G27" s="162">
        <f>'Р3 (платежи) текущий'!H31</f>
        <v>1635000</v>
      </c>
      <c r="H27" s="162">
        <f>'Р3 (платежи) текущий'!I31</f>
        <v>1726000</v>
      </c>
      <c r="I27" s="162">
        <f>'Р3 (платежи) плановые'!D54</f>
        <v>12123.376623376624</v>
      </c>
      <c r="J27" s="162">
        <f>'Р3 (платежи) плановые'!F54</f>
        <v>154</v>
      </c>
      <c r="K27" s="162">
        <f>'Р3 (платежи) плановые'!I54</f>
        <v>1867000</v>
      </c>
      <c r="L27" s="162">
        <v>12972.012987012988</v>
      </c>
      <c r="M27" s="162">
        <v>160</v>
      </c>
      <c r="N27" s="162">
        <v>2075522.0779220781</v>
      </c>
      <c r="O27" s="162">
        <v>13750.333766233767</v>
      </c>
      <c r="P27" s="162">
        <v>166</v>
      </c>
      <c r="Q27" s="183">
        <v>2282555.4051948055</v>
      </c>
    </row>
    <row r="28" spans="1:17" ht="25.5" x14ac:dyDescent="0.2">
      <c r="A28" s="121" t="s">
        <v>243</v>
      </c>
      <c r="B28" s="148" t="str">
        <f t="shared" si="0"/>
        <v>18210900</v>
      </c>
      <c r="C28" s="80">
        <v>10900</v>
      </c>
      <c r="D28" s="162">
        <f>'Р3 (платежи) текущий'!D32</f>
        <v>31151.515151515152</v>
      </c>
      <c r="E28" s="162">
        <f>'Р3 (платежи) текущий'!F32</f>
        <v>156</v>
      </c>
      <c r="F28" s="162">
        <f>'Р3 (платежи) текущий'!F32+'Р3 (платежи) текущий'!G32</f>
        <v>165</v>
      </c>
      <c r="G28" s="162">
        <f>'Р3 (платежи) текущий'!H32</f>
        <v>4860000</v>
      </c>
      <c r="H28" s="162">
        <f>'Р3 (платежи) текущий'!I32</f>
        <v>5140000</v>
      </c>
      <c r="I28" s="162">
        <f>'Р3 (платежи) плановые'!D55</f>
        <v>31136.363636363636</v>
      </c>
      <c r="J28" s="162">
        <f>'Р3 (платежи) плановые'!F55</f>
        <v>176</v>
      </c>
      <c r="K28" s="162">
        <f>'Р3 (платежи) плановые'!I55</f>
        <v>5480000</v>
      </c>
      <c r="L28" s="162">
        <v>33315.909090909096</v>
      </c>
      <c r="M28" s="162">
        <v>183</v>
      </c>
      <c r="N28" s="162">
        <v>6096811.3636363642</v>
      </c>
      <c r="O28" s="162">
        <v>35314.86363636364</v>
      </c>
      <c r="P28" s="162">
        <v>190</v>
      </c>
      <c r="Q28" s="183">
        <v>6709824.0909090918</v>
      </c>
    </row>
    <row r="29" spans="1:17" ht="51" x14ac:dyDescent="0.2">
      <c r="A29" s="121" t="s">
        <v>246</v>
      </c>
      <c r="B29" s="148" t="str">
        <f t="shared" si="0"/>
        <v>18211000</v>
      </c>
      <c r="C29" s="80">
        <v>11000</v>
      </c>
      <c r="D29" s="162">
        <f>'Р3 (платежи) текущий'!D33</f>
        <v>5000</v>
      </c>
      <c r="E29" s="162">
        <f>'Р3 (платежи) текущий'!F33</f>
        <v>700</v>
      </c>
      <c r="F29" s="162">
        <f>'Р3 (платежи) текущий'!F33+'Р3 (платежи) текущий'!G33</f>
        <v>789</v>
      </c>
      <c r="G29" s="162">
        <f>'Р3 (платежи) текущий'!H33</f>
        <v>3500000</v>
      </c>
      <c r="H29" s="162">
        <f>'Р3 (платежи) текущий'!I33</f>
        <v>3945000</v>
      </c>
      <c r="I29" s="162">
        <f>'Р3 (платежи) плановые'!D56</f>
        <v>5000</v>
      </c>
      <c r="J29" s="162">
        <f>'Р3 (платежи) плановые'!F56</f>
        <v>799</v>
      </c>
      <c r="K29" s="162">
        <f>'Р3 (платежи) плановые'!I56</f>
        <v>3995000</v>
      </c>
      <c r="L29" s="162">
        <v>5350</v>
      </c>
      <c r="M29" s="162">
        <v>820</v>
      </c>
      <c r="N29" s="162">
        <v>4387000</v>
      </c>
      <c r="O29" s="162">
        <v>5671</v>
      </c>
      <c r="P29" s="162">
        <v>852</v>
      </c>
      <c r="Q29" s="183">
        <v>4831692</v>
      </c>
    </row>
    <row r="30" spans="1:17" ht="76.5" x14ac:dyDescent="0.2">
      <c r="A30" s="121" t="s">
        <v>247</v>
      </c>
      <c r="B30" s="148" t="str">
        <f t="shared" si="0"/>
        <v>18211100</v>
      </c>
      <c r="C30" s="80">
        <v>11100</v>
      </c>
      <c r="D30" s="162">
        <f>'Р3 (платежи) текущий'!D34</f>
        <v>2500</v>
      </c>
      <c r="E30" s="162">
        <f>'Р3 (платежи) текущий'!F34</f>
        <v>600</v>
      </c>
      <c r="F30" s="162">
        <f>'Р3 (платежи) текущий'!F34+'Р3 (платежи) текущий'!G34</f>
        <v>606</v>
      </c>
      <c r="G30" s="162">
        <f>'Р3 (платежи) текущий'!H34</f>
        <v>1500000</v>
      </c>
      <c r="H30" s="162">
        <f>'Р3 (платежи) текущий'!I34</f>
        <v>1515000</v>
      </c>
      <c r="I30" s="162">
        <f>'Р3 (платежи) плановые'!D57</f>
        <v>2500</v>
      </c>
      <c r="J30" s="162">
        <f>'Р3 (платежи) плановые'!F57</f>
        <v>679</v>
      </c>
      <c r="K30" s="162">
        <f>'Р3 (платежи) плановые'!I57</f>
        <v>1697500</v>
      </c>
      <c r="L30" s="162">
        <v>2675</v>
      </c>
      <c r="M30" s="162">
        <v>706</v>
      </c>
      <c r="N30" s="162">
        <v>1888550</v>
      </c>
      <c r="O30" s="162">
        <v>2835.5</v>
      </c>
      <c r="P30" s="162">
        <v>734</v>
      </c>
      <c r="Q30" s="183">
        <v>2081257</v>
      </c>
    </row>
    <row r="31" spans="1:17" ht="51" x14ac:dyDescent="0.2">
      <c r="A31" s="121" t="s">
        <v>248</v>
      </c>
      <c r="B31" s="148" t="str">
        <f t="shared" si="0"/>
        <v>18211200</v>
      </c>
      <c r="C31" s="80">
        <v>11200</v>
      </c>
      <c r="D31" s="162">
        <f>'Р3 (платежи) текущий'!D35</f>
        <v>4366.3296</v>
      </c>
      <c r="E31" s="162">
        <f>'Р3 (платежи) текущий'!F35</f>
        <v>118</v>
      </c>
      <c r="F31" s="162">
        <f>'Р3 (платежи) текущий'!F35+'Р3 (платежи) текущий'!G35</f>
        <v>125</v>
      </c>
      <c r="G31" s="162">
        <f>'Р3 (платежи) текущий'!H35</f>
        <v>515791.2</v>
      </c>
      <c r="H31" s="162">
        <f>'Р3 (платежи) текущий'!I35</f>
        <v>545791.19999999995</v>
      </c>
      <c r="I31" s="162">
        <f>'Р3 (платежи) плановые'!D58</f>
        <v>127.16417910447761</v>
      </c>
      <c r="J31" s="162">
        <f>'Р3 (платежи) плановые'!F58</f>
        <v>134</v>
      </c>
      <c r="K31" s="162">
        <f>'Р3 (платежи) плановые'!I58</f>
        <v>17040</v>
      </c>
      <c r="L31" s="162">
        <v>136.06567164179106</v>
      </c>
      <c r="M31" s="162">
        <v>139</v>
      </c>
      <c r="N31" s="162">
        <v>18913.128358208956</v>
      </c>
      <c r="O31" s="162">
        <v>144.22961194029853</v>
      </c>
      <c r="P31" s="162">
        <v>144</v>
      </c>
      <c r="Q31" s="183">
        <v>20769.064119402989</v>
      </c>
    </row>
    <row r="32" spans="1:17" ht="51.75" thickBot="1" x14ac:dyDescent="0.25">
      <c r="A32" s="121" t="s">
        <v>251</v>
      </c>
      <c r="B32" s="148" t="str">
        <f t="shared" si="0"/>
        <v>18211300</v>
      </c>
      <c r="C32" s="81">
        <v>11300</v>
      </c>
      <c r="D32" s="185">
        <f>'Р3 (платежи) текущий'!D36</f>
        <v>20000</v>
      </c>
      <c r="E32" s="185">
        <f>'Р3 (платежи) текущий'!F36</f>
        <v>170</v>
      </c>
      <c r="F32" s="185">
        <f>'Р3 (платежи) текущий'!F36+'Р3 (платежи) текущий'!G36</f>
        <v>210</v>
      </c>
      <c r="G32" s="185">
        <f>'Р3 (платежи) текущий'!H36</f>
        <v>3400000</v>
      </c>
      <c r="H32" s="185">
        <f>'Р3 (платежи) текущий'!I36</f>
        <v>4200000</v>
      </c>
      <c r="I32" s="185">
        <f>'Р3 (платежи) плановые'!D59</f>
        <v>20000</v>
      </c>
      <c r="J32" s="185">
        <f>'Р3 (платежи) плановые'!F59</f>
        <v>178</v>
      </c>
      <c r="K32" s="185">
        <f>'Р3 (платежи) плановые'!I59</f>
        <v>3560000</v>
      </c>
      <c r="L32" s="185">
        <v>21400</v>
      </c>
      <c r="M32" s="185">
        <v>185</v>
      </c>
      <c r="N32" s="185">
        <v>3959000</v>
      </c>
      <c r="O32" s="185">
        <v>22684</v>
      </c>
      <c r="P32" s="185">
        <v>192</v>
      </c>
      <c r="Q32" s="187">
        <v>4355328</v>
      </c>
    </row>
  </sheetData>
  <mergeCells count="16">
    <mergeCell ref="A1:Q1"/>
    <mergeCell ref="A3:B4"/>
    <mergeCell ref="C3:C5"/>
    <mergeCell ref="D3:H4"/>
    <mergeCell ref="I3:Q3"/>
    <mergeCell ref="I4:K4"/>
    <mergeCell ref="L4:N4"/>
    <mergeCell ref="O4:Q4"/>
    <mergeCell ref="A13:Q13"/>
    <mergeCell ref="A15:B16"/>
    <mergeCell ref="C15:C17"/>
    <mergeCell ref="D15:H16"/>
    <mergeCell ref="I15:Q15"/>
    <mergeCell ref="I16:K16"/>
    <mergeCell ref="L16:N16"/>
    <mergeCell ref="O16:Q16"/>
  </mergeCells>
  <phoneticPr fontId="19" type="noConversion"/>
  <pageMargins left="0.70866141732283472" right="0.70866141732283472" top="0.74803149606299213" bottom="0.74803149606299213" header="0.31496062992125984" footer="0.31496062992125984"/>
  <pageSetup paperSize="8" scale="60" orientation="landscape" r:id="rId1"/>
  <colBreaks count="1" manualBreakCount="1">
    <brk id="2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6"/>
  <sheetViews>
    <sheetView showGridLines="0" view="pageBreakPreview" topLeftCell="A10" zoomScale="70" zoomScaleNormal="70" zoomScaleSheetLayoutView="70" workbookViewId="0">
      <selection activeCell="H28" sqref="H28"/>
    </sheetView>
  </sheetViews>
  <sheetFormatPr defaultColWidth="8.85546875" defaultRowHeight="12.75" x14ac:dyDescent="0.25"/>
  <cols>
    <col min="1" max="1" width="60.7109375" style="44" customWidth="1"/>
    <col min="2" max="2" width="13.28515625" style="44" customWidth="1"/>
    <col min="3" max="3" width="8" style="83" customWidth="1"/>
    <col min="4" max="4" width="15.7109375" style="46" customWidth="1"/>
    <col min="5" max="5" width="25.140625" style="46" customWidth="1"/>
    <col min="6" max="6" width="14.85546875" style="46" customWidth="1"/>
    <col min="7" max="7" width="24.7109375" style="46" customWidth="1"/>
    <col min="8" max="8" width="15.140625" style="45" customWidth="1"/>
    <col min="9" max="9" width="12.7109375" style="45" customWidth="1"/>
    <col min="10" max="16384" width="8.85546875" style="45"/>
  </cols>
  <sheetData>
    <row r="1" spans="1:12" s="24" customFormat="1" ht="15" x14ac:dyDescent="0.25">
      <c r="A1" s="297" t="s">
        <v>459</v>
      </c>
      <c r="B1" s="297"/>
      <c r="C1" s="297"/>
      <c r="D1" s="297"/>
      <c r="E1" s="297"/>
      <c r="F1" s="297"/>
      <c r="G1" s="297"/>
      <c r="H1" s="297"/>
      <c r="I1" s="297"/>
    </row>
    <row r="2" spans="1:12" s="24" customFormat="1" ht="15" x14ac:dyDescent="0.25">
      <c r="A2" s="235"/>
      <c r="B2" s="235"/>
      <c r="C2" s="82"/>
      <c r="D2" s="235"/>
      <c r="E2" s="235"/>
      <c r="F2" s="235"/>
      <c r="G2" s="235"/>
      <c r="H2" s="235"/>
      <c r="I2" s="235"/>
    </row>
    <row r="3" spans="1:12" s="24" customFormat="1" ht="15" x14ac:dyDescent="0.25">
      <c r="A3" s="301" t="s">
        <v>466</v>
      </c>
      <c r="B3" s="301"/>
      <c r="C3" s="301"/>
      <c r="D3" s="301"/>
      <c r="E3" s="301"/>
      <c r="F3" s="301"/>
      <c r="G3" s="301"/>
      <c r="H3" s="301"/>
      <c r="I3" s="301"/>
    </row>
    <row r="4" spans="1:12" s="24" customFormat="1" ht="15" x14ac:dyDescent="0.25">
      <c r="A4" s="235"/>
      <c r="B4" s="235"/>
      <c r="C4" s="82"/>
      <c r="D4" s="235"/>
      <c r="E4" s="235"/>
      <c r="F4" s="235"/>
      <c r="G4" s="235"/>
      <c r="H4" s="235"/>
      <c r="I4" s="235"/>
    </row>
    <row r="5" spans="1:12" s="14" customFormat="1" ht="13.9" customHeight="1" x14ac:dyDescent="0.25">
      <c r="A5" s="307" t="s">
        <v>49</v>
      </c>
      <c r="B5" s="302"/>
      <c r="C5" s="310" t="s">
        <v>15</v>
      </c>
      <c r="D5" s="311" t="s">
        <v>64</v>
      </c>
      <c r="E5" s="307"/>
      <c r="F5" s="307"/>
      <c r="G5" s="307"/>
      <c r="H5" s="307"/>
      <c r="I5" s="307"/>
    </row>
    <row r="6" spans="1:12" s="14" customFormat="1" ht="27.6" customHeight="1" x14ac:dyDescent="0.25">
      <c r="A6" s="308"/>
      <c r="B6" s="309"/>
      <c r="C6" s="310"/>
      <c r="D6" s="299" t="s">
        <v>198</v>
      </c>
      <c r="E6" s="299"/>
      <c r="F6" s="290" t="s">
        <v>61</v>
      </c>
      <c r="G6" s="298"/>
      <c r="H6" s="290" t="s">
        <v>63</v>
      </c>
      <c r="I6" s="306"/>
    </row>
    <row r="7" spans="1:12" s="14" customFormat="1" ht="38.25" x14ac:dyDescent="0.25">
      <c r="A7" s="236" t="s">
        <v>119</v>
      </c>
      <c r="B7" s="237" t="s">
        <v>120</v>
      </c>
      <c r="C7" s="310"/>
      <c r="D7" s="242" t="s">
        <v>201</v>
      </c>
      <c r="E7" s="242" t="s">
        <v>202</v>
      </c>
      <c r="F7" s="242" t="s">
        <v>332</v>
      </c>
      <c r="G7" s="237" t="s">
        <v>399</v>
      </c>
      <c r="H7" s="237" t="s">
        <v>333</v>
      </c>
      <c r="I7" s="239" t="s">
        <v>134</v>
      </c>
    </row>
    <row r="8" spans="1:12" s="15" customFormat="1" ht="13.5" thickBot="1" x14ac:dyDescent="0.3">
      <c r="A8" s="136" t="s">
        <v>2</v>
      </c>
      <c r="B8" s="243" t="s">
        <v>4</v>
      </c>
      <c r="C8" s="248" t="s">
        <v>3</v>
      </c>
      <c r="D8" s="248" t="s">
        <v>5</v>
      </c>
      <c r="E8" s="248" t="s">
        <v>8</v>
      </c>
      <c r="F8" s="248" t="s">
        <v>19</v>
      </c>
      <c r="G8" s="248" t="s">
        <v>20</v>
      </c>
      <c r="H8" s="248" t="s">
        <v>21</v>
      </c>
      <c r="I8" s="257" t="s">
        <v>22</v>
      </c>
      <c r="J8" s="14"/>
      <c r="K8" s="14"/>
      <c r="L8" s="14"/>
    </row>
    <row r="9" spans="1:12" s="14" customFormat="1" ht="25.5" x14ac:dyDescent="0.2">
      <c r="A9" s="124" t="s">
        <v>115</v>
      </c>
      <c r="B9" s="192" t="s">
        <v>116</v>
      </c>
      <c r="C9" s="106" t="s">
        <v>334</v>
      </c>
      <c r="D9" s="279" t="s">
        <v>330</v>
      </c>
      <c r="E9" s="251" t="s">
        <v>25</v>
      </c>
      <c r="F9" s="173" t="s">
        <v>171</v>
      </c>
      <c r="G9" s="173" t="s">
        <v>172</v>
      </c>
      <c r="H9" s="173" t="s">
        <v>331</v>
      </c>
      <c r="I9" s="174" t="s">
        <v>118</v>
      </c>
    </row>
    <row r="10" spans="1:12" s="14" customFormat="1" ht="25.5" x14ac:dyDescent="0.2">
      <c r="A10" s="124" t="s">
        <v>380</v>
      </c>
      <c r="B10" s="192" t="s">
        <v>96</v>
      </c>
      <c r="C10" s="152" t="s">
        <v>335</v>
      </c>
      <c r="D10" s="273" t="s">
        <v>337</v>
      </c>
      <c r="E10" s="253" t="s">
        <v>25</v>
      </c>
      <c r="F10" s="193" t="s">
        <v>169</v>
      </c>
      <c r="G10" s="193" t="s">
        <v>166</v>
      </c>
      <c r="H10" s="193" t="s">
        <v>338</v>
      </c>
      <c r="I10" s="194" t="s">
        <v>99</v>
      </c>
    </row>
    <row r="11" spans="1:12" s="14" customFormat="1" ht="26.25" thickBot="1" x14ac:dyDescent="0.25">
      <c r="A11" s="124" t="s">
        <v>379</v>
      </c>
      <c r="B11" s="192" t="s">
        <v>96</v>
      </c>
      <c r="C11" s="195" t="s">
        <v>336</v>
      </c>
      <c r="D11" s="196" t="s">
        <v>339</v>
      </c>
      <c r="E11" s="196" t="s">
        <v>159</v>
      </c>
      <c r="F11" s="197" t="s">
        <v>170</v>
      </c>
      <c r="G11" s="197" t="s">
        <v>173</v>
      </c>
      <c r="H11" s="282" t="s">
        <v>340</v>
      </c>
      <c r="I11" s="283" t="s">
        <v>157</v>
      </c>
    </row>
    <row r="12" spans="1:12" x14ac:dyDescent="0.25">
      <c r="A12" s="259"/>
      <c r="B12" s="259"/>
      <c r="C12" s="120"/>
      <c r="D12" s="256"/>
      <c r="E12" s="256"/>
      <c r="F12" s="256"/>
      <c r="G12" s="256"/>
      <c r="H12" s="112"/>
      <c r="I12" s="112"/>
    </row>
    <row r="13" spans="1:12" ht="15" x14ac:dyDescent="0.25">
      <c r="A13" s="119" t="s">
        <v>256</v>
      </c>
      <c r="B13" s="259"/>
      <c r="C13" s="120"/>
      <c r="D13" s="256"/>
      <c r="E13" s="256"/>
      <c r="F13" s="112"/>
      <c r="G13" s="112"/>
      <c r="H13" s="112"/>
      <c r="I13" s="112"/>
    </row>
    <row r="14" spans="1:12" x14ac:dyDescent="0.25">
      <c r="A14" s="259"/>
      <c r="B14" s="259"/>
      <c r="C14" s="120"/>
      <c r="D14" s="256"/>
      <c r="E14" s="256"/>
      <c r="F14" s="112"/>
      <c r="G14" s="112"/>
      <c r="H14" s="112"/>
      <c r="I14" s="112"/>
    </row>
    <row r="15" spans="1:12" s="24" customFormat="1" ht="15" customHeight="1" x14ac:dyDescent="0.25">
      <c r="A15" s="297" t="s">
        <v>459</v>
      </c>
      <c r="B15" s="297"/>
      <c r="C15" s="297"/>
      <c r="D15" s="297"/>
      <c r="E15" s="297"/>
      <c r="F15" s="297"/>
      <c r="G15" s="297"/>
      <c r="H15" s="297"/>
      <c r="I15" s="297"/>
    </row>
    <row r="16" spans="1:12" s="24" customFormat="1" ht="15" x14ac:dyDescent="0.25">
      <c r="A16" s="235"/>
      <c r="B16" s="235"/>
      <c r="C16" s="82"/>
      <c r="D16" s="235"/>
      <c r="E16" s="235"/>
      <c r="F16" s="235"/>
      <c r="G16" s="235"/>
      <c r="H16" s="235"/>
      <c r="I16" s="235"/>
    </row>
    <row r="17" spans="1:9" s="24" customFormat="1" ht="15" customHeight="1" x14ac:dyDescent="0.25">
      <c r="A17" s="301" t="s">
        <v>466</v>
      </c>
      <c r="B17" s="301"/>
      <c r="C17" s="301"/>
      <c r="D17" s="301"/>
      <c r="E17" s="301"/>
      <c r="F17" s="301"/>
      <c r="G17" s="301"/>
      <c r="H17" s="301"/>
      <c r="I17" s="301"/>
    </row>
    <row r="18" spans="1:9" s="24" customFormat="1" ht="15" x14ac:dyDescent="0.25">
      <c r="A18" s="235"/>
      <c r="B18" s="235"/>
      <c r="C18" s="82"/>
      <c r="D18" s="235"/>
      <c r="E18" s="235"/>
      <c r="F18" s="235"/>
      <c r="G18" s="235"/>
      <c r="H18" s="235"/>
      <c r="I18" s="235"/>
    </row>
    <row r="19" spans="1:9" s="14" customFormat="1" ht="13.9" customHeight="1" x14ac:dyDescent="0.25">
      <c r="A19" s="307" t="s">
        <v>49</v>
      </c>
      <c r="B19" s="302"/>
      <c r="C19" s="310" t="s">
        <v>15</v>
      </c>
      <c r="D19" s="311" t="s">
        <v>264</v>
      </c>
      <c r="E19" s="307"/>
      <c r="F19" s="307"/>
      <c r="G19" s="307"/>
      <c r="H19" s="307"/>
      <c r="I19" s="307"/>
    </row>
    <row r="20" spans="1:9" s="14" customFormat="1" ht="23.25" customHeight="1" x14ac:dyDescent="0.25">
      <c r="A20" s="308"/>
      <c r="B20" s="309"/>
      <c r="C20" s="310"/>
      <c r="D20" s="299" t="s">
        <v>198</v>
      </c>
      <c r="E20" s="299"/>
      <c r="F20" s="299" t="s">
        <v>61</v>
      </c>
      <c r="G20" s="299"/>
      <c r="H20" s="299" t="s">
        <v>63</v>
      </c>
      <c r="I20" s="299"/>
    </row>
    <row r="21" spans="1:9" s="14" customFormat="1" ht="38.25" x14ac:dyDescent="0.25">
      <c r="A21" s="236" t="s">
        <v>119</v>
      </c>
      <c r="B21" s="237" t="s">
        <v>120</v>
      </c>
      <c r="C21" s="310"/>
      <c r="D21" s="242" t="s">
        <v>201</v>
      </c>
      <c r="E21" s="242" t="s">
        <v>202</v>
      </c>
      <c r="F21" s="242" t="s">
        <v>265</v>
      </c>
      <c r="G21" s="237" t="s">
        <v>399</v>
      </c>
      <c r="H21" s="237" t="s">
        <v>260</v>
      </c>
      <c r="I21" s="239" t="s">
        <v>134</v>
      </c>
    </row>
    <row r="22" spans="1:9" s="15" customFormat="1" ht="13.5" thickBot="1" x14ac:dyDescent="0.3">
      <c r="A22" s="178" t="s">
        <v>2</v>
      </c>
      <c r="B22" s="209" t="s">
        <v>4</v>
      </c>
      <c r="C22" s="210" t="s">
        <v>3</v>
      </c>
      <c r="D22" s="211" t="s">
        <v>5</v>
      </c>
      <c r="E22" s="211" t="s">
        <v>8</v>
      </c>
      <c r="F22" s="211" t="s">
        <v>19</v>
      </c>
      <c r="G22" s="211" t="s">
        <v>20</v>
      </c>
      <c r="H22" s="211" t="s">
        <v>21</v>
      </c>
      <c r="I22" s="212" t="s">
        <v>22</v>
      </c>
    </row>
    <row r="23" spans="1:9" s="14" customFormat="1" x14ac:dyDescent="0.2">
      <c r="A23" s="121" t="s">
        <v>342</v>
      </c>
      <c r="B23" s="148" t="str">
        <f>182&amp;C23</f>
        <v>18210000</v>
      </c>
      <c r="C23" s="171" t="s">
        <v>334</v>
      </c>
      <c r="D23" s="180">
        <f>AVERAGE(D24:D36)</f>
        <v>13548.339718427995</v>
      </c>
      <c r="E23" s="189" t="s">
        <v>25</v>
      </c>
      <c r="F23" s="180">
        <f>SUM(F24:F36)</f>
        <v>2793</v>
      </c>
      <c r="G23" s="180">
        <f>SUM(G24:G36)</f>
        <v>217</v>
      </c>
      <c r="H23" s="180">
        <f t="shared" ref="H23" si="0">SUM(H24:H36)</f>
        <v>29206034.551999997</v>
      </c>
      <c r="I23" s="181">
        <f>SUM(I24:I36)</f>
        <v>31834534.551999997</v>
      </c>
    </row>
    <row r="24" spans="1:9" s="208" customFormat="1" ht="51" x14ac:dyDescent="0.2">
      <c r="A24" s="121" t="s">
        <v>268</v>
      </c>
      <c r="B24" s="148" t="str">
        <f t="shared" ref="B24:B36" si="1">182&amp;C24</f>
        <v>18210100</v>
      </c>
      <c r="C24" s="80">
        <v>10100</v>
      </c>
      <c r="D24" s="162">
        <f>I24/(F24+G24)</f>
        <v>26600.461191489361</v>
      </c>
      <c r="E24" s="198" t="s">
        <v>400</v>
      </c>
      <c r="F24" s="213">
        <f>'Р4 (условия) текущий'!J32</f>
        <v>89</v>
      </c>
      <c r="G24" s="213">
        <f>'Р4 (условия) текущий'!K32</f>
        <v>5</v>
      </c>
      <c r="H24" s="213">
        <f>'Р4 (условия) текущий'!N32</f>
        <v>2360443.352</v>
      </c>
      <c r="I24" s="213">
        <f>'Р4 (условия) текущий'!O32</f>
        <v>2500443.352</v>
      </c>
    </row>
    <row r="25" spans="1:9" s="14" customFormat="1" ht="51" x14ac:dyDescent="0.2">
      <c r="A25" s="121" t="s">
        <v>225</v>
      </c>
      <c r="B25" s="148" t="str">
        <f t="shared" si="1"/>
        <v>18210200</v>
      </c>
      <c r="C25" s="80">
        <v>10200</v>
      </c>
      <c r="D25" s="162">
        <v>200</v>
      </c>
      <c r="E25" s="198" t="s">
        <v>400</v>
      </c>
      <c r="F25" s="162">
        <v>87</v>
      </c>
      <c r="G25" s="162">
        <v>7</v>
      </c>
      <c r="H25" s="162">
        <f>D25*F25</f>
        <v>17400</v>
      </c>
      <c r="I25" s="183">
        <f>D25*(F25+G25)</f>
        <v>18800</v>
      </c>
    </row>
    <row r="26" spans="1:9" s="208" customFormat="1" ht="51" x14ac:dyDescent="0.2">
      <c r="A26" s="121" t="s">
        <v>226</v>
      </c>
      <c r="B26" s="148" t="str">
        <f t="shared" si="1"/>
        <v>18210300</v>
      </c>
      <c r="C26" s="80">
        <v>10300</v>
      </c>
      <c r="D26" s="162">
        <f>I26/(F26+G26)</f>
        <v>25367.647058823528</v>
      </c>
      <c r="E26" s="198" t="s">
        <v>400</v>
      </c>
      <c r="F26" s="162">
        <f>'Р4 (условия) текущий'!J35</f>
        <v>128</v>
      </c>
      <c r="G26" s="162">
        <f>'Р4 (условия) текущий'!K35</f>
        <v>8</v>
      </c>
      <c r="H26" s="162">
        <f>'Р4 (условия) текущий'!N35</f>
        <v>3250000</v>
      </c>
      <c r="I26" s="162">
        <f>'Р4 (условия) текущий'!O35</f>
        <v>3450000</v>
      </c>
    </row>
    <row r="27" spans="1:9" ht="51" x14ac:dyDescent="0.2">
      <c r="A27" s="121" t="s">
        <v>229</v>
      </c>
      <c r="B27" s="148" t="str">
        <f t="shared" si="1"/>
        <v>18210400</v>
      </c>
      <c r="C27" s="80">
        <v>10400</v>
      </c>
      <c r="D27" s="162">
        <v>30000</v>
      </c>
      <c r="E27" s="198" t="s">
        <v>400</v>
      </c>
      <c r="F27" s="162">
        <v>76</v>
      </c>
      <c r="G27" s="162">
        <v>9</v>
      </c>
      <c r="H27" s="162">
        <f>D27*F27</f>
        <v>2280000</v>
      </c>
      <c r="I27" s="183">
        <f>D27*(F27+G27)</f>
        <v>2550000</v>
      </c>
    </row>
    <row r="28" spans="1:9" s="208" customFormat="1" ht="51" x14ac:dyDescent="0.2">
      <c r="A28" s="121" t="s">
        <v>230</v>
      </c>
      <c r="B28" s="148" t="str">
        <f t="shared" si="1"/>
        <v>18210500</v>
      </c>
      <c r="C28" s="80">
        <v>10500</v>
      </c>
      <c r="D28" s="162">
        <f>I28/(F28+G28)</f>
        <v>15236.50385604113</v>
      </c>
      <c r="E28" s="198" t="s">
        <v>400</v>
      </c>
      <c r="F28" s="162">
        <f>'Р4 (условия) текущий'!J38</f>
        <v>369</v>
      </c>
      <c r="G28" s="162">
        <f>'Р4 (условия) текущий'!K38</f>
        <v>20</v>
      </c>
      <c r="H28" s="162">
        <f>'Р4 (условия) текущий'!N38</f>
        <v>5586400</v>
      </c>
      <c r="I28" s="162">
        <f>'Р4 (условия) текущий'!O38</f>
        <v>5927000</v>
      </c>
    </row>
    <row r="29" spans="1:9" s="208" customFormat="1" ht="51" x14ac:dyDescent="0.2">
      <c r="A29" s="121" t="s">
        <v>401</v>
      </c>
      <c r="B29" s="148" t="str">
        <f t="shared" si="1"/>
        <v>18210600</v>
      </c>
      <c r="C29" s="80">
        <v>10600</v>
      </c>
      <c r="D29" s="162">
        <f t="shared" ref="D29:D32" si="2">I29/(F29+G29)</f>
        <v>1823.5294117647059</v>
      </c>
      <c r="E29" s="198" t="s">
        <v>400</v>
      </c>
      <c r="F29" s="162">
        <f>'Р4 (условия) текущий'!J43</f>
        <v>97</v>
      </c>
      <c r="G29" s="162">
        <f>'Р4 (условия) текущий'!K43</f>
        <v>5</v>
      </c>
      <c r="H29" s="162">
        <f>'Р4 (условия) текущий'!N43</f>
        <v>177000</v>
      </c>
      <c r="I29" s="162">
        <f>'Р4 (условия) текущий'!O43</f>
        <v>186000</v>
      </c>
    </row>
    <row r="30" spans="1:9" s="208" customFormat="1" ht="51" x14ac:dyDescent="0.2">
      <c r="A30" s="121" t="s">
        <v>237</v>
      </c>
      <c r="B30" s="148" t="str">
        <f t="shared" si="1"/>
        <v>18210700</v>
      </c>
      <c r="C30" s="80">
        <v>10700</v>
      </c>
      <c r="D30" s="162">
        <f t="shared" si="2"/>
        <v>1812.5</v>
      </c>
      <c r="E30" s="198" t="s">
        <v>400</v>
      </c>
      <c r="F30" s="162">
        <f>'Р4 (условия) текущий'!J46</f>
        <v>68</v>
      </c>
      <c r="G30" s="162">
        <f>'Р4 (условия) текущий'!K46</f>
        <v>4</v>
      </c>
      <c r="H30" s="162">
        <f>'Р4 (условия) текущий'!N46</f>
        <v>124000</v>
      </c>
      <c r="I30" s="162">
        <f>'Р4 (условия) текущий'!O46</f>
        <v>130500</v>
      </c>
    </row>
    <row r="31" spans="1:9" s="208" customFormat="1" ht="51" x14ac:dyDescent="0.2">
      <c r="A31" s="121" t="s">
        <v>402</v>
      </c>
      <c r="B31" s="148" t="str">
        <f t="shared" si="1"/>
        <v>18210800</v>
      </c>
      <c r="C31" s="80">
        <v>10800</v>
      </c>
      <c r="D31" s="162">
        <f t="shared" si="2"/>
        <v>12069.930069930069</v>
      </c>
      <c r="E31" s="198" t="s">
        <v>400</v>
      </c>
      <c r="F31" s="162">
        <f>'Р4 (условия) текущий'!J49</f>
        <v>135</v>
      </c>
      <c r="G31" s="162">
        <f>'Р4 (условия) текущий'!K49</f>
        <v>8</v>
      </c>
      <c r="H31" s="162">
        <f>'Р4 (условия) текущий'!N49</f>
        <v>1635000</v>
      </c>
      <c r="I31" s="162">
        <f>'Р4 (условия) текущий'!O49</f>
        <v>1726000</v>
      </c>
    </row>
    <row r="32" spans="1:9" s="208" customFormat="1" ht="51" x14ac:dyDescent="0.2">
      <c r="A32" s="121" t="s">
        <v>243</v>
      </c>
      <c r="B32" s="148" t="str">
        <f t="shared" si="1"/>
        <v>18210900</v>
      </c>
      <c r="C32" s="80">
        <v>10900</v>
      </c>
      <c r="D32" s="162">
        <f t="shared" si="2"/>
        <v>31151.515151515152</v>
      </c>
      <c r="E32" s="198" t="s">
        <v>400</v>
      </c>
      <c r="F32" s="162">
        <f>'Р4 (условия) текущий'!J53</f>
        <v>156</v>
      </c>
      <c r="G32" s="162">
        <f>'Р4 (условия) текущий'!K53</f>
        <v>9</v>
      </c>
      <c r="H32" s="162">
        <f>'Р4 (условия) текущий'!N53</f>
        <v>4860000</v>
      </c>
      <c r="I32" s="162">
        <f>'Р4 (условия) текущий'!O53</f>
        <v>5140000</v>
      </c>
    </row>
    <row r="33" spans="1:9" ht="51" x14ac:dyDescent="0.2">
      <c r="A33" s="121" t="s">
        <v>246</v>
      </c>
      <c r="B33" s="148" t="str">
        <f t="shared" si="1"/>
        <v>18211000</v>
      </c>
      <c r="C33" s="80">
        <v>11000</v>
      </c>
      <c r="D33" s="162">
        <v>5000</v>
      </c>
      <c r="E33" s="198" t="s">
        <v>400</v>
      </c>
      <c r="F33" s="162">
        <v>700</v>
      </c>
      <c r="G33" s="162">
        <v>89</v>
      </c>
      <c r="H33" s="162">
        <f>D33*F33</f>
        <v>3500000</v>
      </c>
      <c r="I33" s="183">
        <f>D33*(F33+G33)</f>
        <v>3945000</v>
      </c>
    </row>
    <row r="34" spans="1:9" ht="51" x14ac:dyDescent="0.2">
      <c r="A34" s="121" t="s">
        <v>247</v>
      </c>
      <c r="B34" s="148" t="str">
        <f t="shared" si="1"/>
        <v>18211100</v>
      </c>
      <c r="C34" s="80">
        <v>11100</v>
      </c>
      <c r="D34" s="162">
        <v>2500</v>
      </c>
      <c r="E34" s="198" t="s">
        <v>400</v>
      </c>
      <c r="F34" s="162">
        <v>600</v>
      </c>
      <c r="G34" s="162">
        <v>6</v>
      </c>
      <c r="H34" s="162">
        <f>D34*F34</f>
        <v>1500000</v>
      </c>
      <c r="I34" s="183">
        <f>D34*(F34+G34)</f>
        <v>1515000</v>
      </c>
    </row>
    <row r="35" spans="1:9" s="208" customFormat="1" ht="51" x14ac:dyDescent="0.2">
      <c r="A35" s="121" t="s">
        <v>248</v>
      </c>
      <c r="B35" s="148" t="str">
        <f t="shared" si="1"/>
        <v>18211200</v>
      </c>
      <c r="C35" s="80">
        <v>11200</v>
      </c>
      <c r="D35" s="162">
        <f>I35/(F35+G35)</f>
        <v>4366.3296</v>
      </c>
      <c r="E35" s="198" t="s">
        <v>400</v>
      </c>
      <c r="F35" s="162">
        <f>'Р4 (условия) текущий'!J56</f>
        <v>118</v>
      </c>
      <c r="G35" s="162">
        <f>'Р4 (условия) текущий'!K56</f>
        <v>7</v>
      </c>
      <c r="H35" s="162">
        <f>'Р4 (условия) текущий'!N56</f>
        <v>515791.2</v>
      </c>
      <c r="I35" s="162">
        <f>'Р4 (условия) текущий'!O56</f>
        <v>545791.19999999995</v>
      </c>
    </row>
    <row r="36" spans="1:9" ht="51.75" thickBot="1" x14ac:dyDescent="0.25">
      <c r="A36" s="121" t="s">
        <v>251</v>
      </c>
      <c r="B36" s="148" t="str">
        <f t="shared" si="1"/>
        <v>18211300</v>
      </c>
      <c r="C36" s="81">
        <v>11300</v>
      </c>
      <c r="D36" s="185">
        <v>20000</v>
      </c>
      <c r="E36" s="199" t="s">
        <v>400</v>
      </c>
      <c r="F36" s="185">
        <v>170</v>
      </c>
      <c r="G36" s="185">
        <v>40</v>
      </c>
      <c r="H36" s="185">
        <f>D36*F36</f>
        <v>3400000</v>
      </c>
      <c r="I36" s="187">
        <f>D36*(F36+G36)</f>
        <v>4200000</v>
      </c>
    </row>
    <row r="37" spans="1:9" x14ac:dyDescent="0.25">
      <c r="A37" s="259"/>
      <c r="B37" s="259"/>
      <c r="C37" s="120"/>
      <c r="D37" s="256"/>
      <c r="E37" s="256"/>
      <c r="F37" s="112"/>
      <c r="G37" s="112"/>
      <c r="H37" s="112"/>
      <c r="I37" s="112"/>
    </row>
    <row r="38" spans="1:9" x14ac:dyDescent="0.25">
      <c r="A38" s="259"/>
      <c r="B38" s="259"/>
      <c r="C38" s="120"/>
      <c r="D38" s="256"/>
      <c r="E38" s="256"/>
      <c r="F38" s="112"/>
      <c r="G38" s="112"/>
      <c r="H38" s="112"/>
      <c r="I38" s="112"/>
    </row>
    <row r="39" spans="1:9" x14ac:dyDescent="0.25">
      <c r="A39" s="259"/>
      <c r="B39" s="259"/>
      <c r="C39" s="120"/>
      <c r="D39" s="256"/>
      <c r="E39" s="256"/>
      <c r="F39" s="112"/>
      <c r="G39" s="112"/>
      <c r="H39" s="112"/>
      <c r="I39" s="112"/>
    </row>
    <row r="40" spans="1:9" x14ac:dyDescent="0.25">
      <c r="A40" s="259"/>
      <c r="B40" s="259"/>
      <c r="C40" s="120"/>
      <c r="D40" s="256"/>
      <c r="E40" s="256"/>
      <c r="F40" s="112"/>
      <c r="G40" s="112"/>
      <c r="H40" s="112"/>
      <c r="I40" s="112"/>
    </row>
    <row r="41" spans="1:9" x14ac:dyDescent="0.25">
      <c r="A41" s="259"/>
      <c r="B41" s="259"/>
      <c r="C41" s="120"/>
      <c r="D41" s="256"/>
      <c r="E41" s="256"/>
      <c r="F41" s="112"/>
      <c r="G41" s="112"/>
      <c r="H41" s="112"/>
      <c r="I41" s="112"/>
    </row>
    <row r="42" spans="1:9" x14ac:dyDescent="0.25">
      <c r="A42" s="259"/>
      <c r="B42" s="259"/>
      <c r="C42" s="120"/>
      <c r="D42" s="256"/>
      <c r="E42" s="256"/>
      <c r="F42" s="112"/>
      <c r="G42" s="112"/>
      <c r="H42" s="112"/>
      <c r="I42" s="112"/>
    </row>
    <row r="43" spans="1:9" x14ac:dyDescent="0.25">
      <c r="A43" s="259"/>
      <c r="B43" s="259"/>
      <c r="C43" s="120"/>
      <c r="D43" s="256"/>
      <c r="E43" s="256"/>
      <c r="F43" s="112"/>
      <c r="G43" s="112"/>
      <c r="H43" s="112"/>
      <c r="I43" s="112"/>
    </row>
    <row r="44" spans="1:9" x14ac:dyDescent="0.25">
      <c r="A44" s="259"/>
      <c r="B44" s="259"/>
      <c r="C44" s="120"/>
      <c r="D44" s="256"/>
      <c r="E44" s="256"/>
      <c r="F44" s="112"/>
      <c r="G44" s="112"/>
      <c r="H44" s="112"/>
      <c r="I44" s="112"/>
    </row>
    <row r="45" spans="1:9" x14ac:dyDescent="0.25">
      <c r="A45" s="259"/>
      <c r="B45" s="259"/>
      <c r="C45" s="120"/>
      <c r="D45" s="256"/>
      <c r="E45" s="256"/>
      <c r="F45" s="112"/>
      <c r="G45" s="112"/>
      <c r="H45" s="112"/>
      <c r="I45" s="112"/>
    </row>
    <row r="46" spans="1:9" x14ac:dyDescent="0.25">
      <c r="A46" s="259"/>
      <c r="B46" s="259"/>
      <c r="C46" s="120"/>
      <c r="D46" s="256"/>
      <c r="E46" s="256"/>
      <c r="F46" s="112"/>
      <c r="G46" s="112"/>
      <c r="H46" s="112"/>
      <c r="I46" s="112"/>
    </row>
    <row r="47" spans="1:9" x14ac:dyDescent="0.25">
      <c r="A47" s="259"/>
      <c r="B47" s="259"/>
      <c r="C47" s="120"/>
      <c r="D47" s="256"/>
      <c r="E47" s="256"/>
      <c r="F47" s="112"/>
      <c r="G47" s="112"/>
      <c r="H47" s="112"/>
      <c r="I47" s="112"/>
    </row>
    <row r="48" spans="1:9" x14ac:dyDescent="0.25">
      <c r="A48" s="259"/>
      <c r="B48" s="259"/>
      <c r="C48" s="120"/>
      <c r="D48" s="256"/>
      <c r="E48" s="256"/>
      <c r="F48" s="112"/>
      <c r="G48" s="112"/>
      <c r="H48" s="112"/>
      <c r="I48" s="112"/>
    </row>
    <row r="49" spans="1:9" x14ac:dyDescent="0.25">
      <c r="A49" s="259"/>
      <c r="B49" s="259"/>
      <c r="C49" s="120"/>
      <c r="D49" s="256"/>
      <c r="E49" s="256"/>
      <c r="F49" s="112"/>
      <c r="G49" s="112"/>
      <c r="H49" s="112"/>
      <c r="I49" s="112"/>
    </row>
    <row r="50" spans="1:9" x14ac:dyDescent="0.25">
      <c r="A50" s="259"/>
      <c r="B50" s="259"/>
      <c r="C50" s="120"/>
      <c r="D50" s="256"/>
      <c r="E50" s="256"/>
      <c r="F50" s="112"/>
      <c r="G50" s="112"/>
      <c r="H50" s="112"/>
      <c r="I50" s="112"/>
    </row>
    <row r="51" spans="1:9" x14ac:dyDescent="0.25">
      <c r="A51" s="259"/>
      <c r="B51" s="259"/>
      <c r="C51" s="120"/>
      <c r="D51" s="256"/>
      <c r="E51" s="256"/>
      <c r="F51" s="112"/>
      <c r="G51" s="112"/>
      <c r="H51" s="112"/>
      <c r="I51" s="112"/>
    </row>
    <row r="52" spans="1:9" x14ac:dyDescent="0.25">
      <c r="A52" s="259"/>
      <c r="B52" s="259"/>
      <c r="C52" s="120"/>
      <c r="D52" s="256"/>
      <c r="E52" s="256"/>
      <c r="F52" s="112"/>
      <c r="G52" s="112"/>
      <c r="H52" s="112"/>
      <c r="I52" s="112"/>
    </row>
    <row r="53" spans="1:9" x14ac:dyDescent="0.25">
      <c r="A53" s="259"/>
      <c r="B53" s="259"/>
      <c r="C53" s="120"/>
      <c r="D53" s="256"/>
      <c r="E53" s="256"/>
      <c r="F53" s="112"/>
      <c r="G53" s="112"/>
      <c r="H53" s="112"/>
      <c r="I53" s="112"/>
    </row>
    <row r="54" spans="1:9" x14ac:dyDescent="0.25">
      <c r="A54" s="259"/>
      <c r="B54" s="259"/>
      <c r="C54" s="120"/>
      <c r="D54" s="256"/>
      <c r="E54" s="256"/>
      <c r="F54" s="112"/>
      <c r="G54" s="112"/>
      <c r="H54" s="112"/>
      <c r="I54" s="112"/>
    </row>
    <row r="55" spans="1:9" x14ac:dyDescent="0.25">
      <c r="A55" s="259"/>
      <c r="B55" s="259"/>
      <c r="C55" s="120"/>
      <c r="D55" s="256"/>
      <c r="E55" s="256"/>
      <c r="F55" s="112"/>
      <c r="G55" s="112"/>
      <c r="H55" s="112"/>
      <c r="I55" s="112"/>
    </row>
    <row r="56" spans="1:9" x14ac:dyDescent="0.25">
      <c r="A56" s="259"/>
      <c r="B56" s="259"/>
      <c r="C56" s="120"/>
      <c r="D56" s="256"/>
      <c r="E56" s="256"/>
      <c r="F56" s="112"/>
      <c r="G56" s="112"/>
      <c r="H56" s="112"/>
      <c r="I56" s="112"/>
    </row>
    <row r="57" spans="1:9" x14ac:dyDescent="0.25">
      <c r="A57" s="259"/>
      <c r="B57" s="259"/>
      <c r="C57" s="120"/>
      <c r="D57" s="256"/>
      <c r="E57" s="256"/>
      <c r="F57" s="112"/>
      <c r="G57" s="112"/>
      <c r="H57" s="112"/>
      <c r="I57" s="112"/>
    </row>
    <row r="58" spans="1:9" x14ac:dyDescent="0.25">
      <c r="A58" s="259"/>
      <c r="B58" s="259"/>
      <c r="C58" s="120"/>
      <c r="D58" s="256"/>
      <c r="E58" s="256"/>
      <c r="F58" s="112"/>
      <c r="G58" s="112"/>
      <c r="H58" s="112"/>
      <c r="I58" s="112"/>
    </row>
    <row r="59" spans="1:9" x14ac:dyDescent="0.25">
      <c r="A59" s="259"/>
      <c r="B59" s="259"/>
      <c r="C59" s="120"/>
      <c r="D59" s="256"/>
      <c r="E59" s="256"/>
      <c r="F59" s="112"/>
      <c r="G59" s="112"/>
      <c r="H59" s="112"/>
      <c r="I59" s="112"/>
    </row>
    <row r="60" spans="1:9" x14ac:dyDescent="0.25">
      <c r="A60" s="259"/>
      <c r="B60" s="259"/>
      <c r="C60" s="120"/>
      <c r="D60" s="256"/>
      <c r="E60" s="256"/>
      <c r="F60" s="112"/>
      <c r="G60" s="112"/>
      <c r="H60" s="112"/>
      <c r="I60" s="112"/>
    </row>
    <row r="61" spans="1:9" x14ac:dyDescent="0.25">
      <c r="A61" s="259"/>
      <c r="B61" s="259"/>
      <c r="C61" s="120"/>
      <c r="D61" s="256"/>
      <c r="E61" s="256"/>
      <c r="F61" s="112"/>
      <c r="G61" s="112"/>
      <c r="H61" s="112"/>
      <c r="I61" s="112"/>
    </row>
    <row r="62" spans="1:9" x14ac:dyDescent="0.25">
      <c r="A62" s="259"/>
      <c r="B62" s="259"/>
      <c r="C62" s="120"/>
      <c r="D62" s="256"/>
      <c r="E62" s="256"/>
      <c r="F62" s="112"/>
      <c r="G62" s="112"/>
      <c r="H62" s="112"/>
      <c r="I62" s="112"/>
    </row>
    <row r="63" spans="1:9" x14ac:dyDescent="0.25">
      <c r="A63" s="259"/>
      <c r="B63" s="259"/>
      <c r="C63" s="120"/>
      <c r="D63" s="256"/>
      <c r="E63" s="256"/>
      <c r="F63" s="112"/>
      <c r="G63" s="112"/>
      <c r="H63" s="112"/>
      <c r="I63" s="112"/>
    </row>
    <row r="64" spans="1:9" x14ac:dyDescent="0.25">
      <c r="A64" s="259"/>
      <c r="B64" s="259"/>
      <c r="C64" s="120"/>
      <c r="D64" s="256"/>
      <c r="E64" s="256"/>
      <c r="F64" s="112"/>
      <c r="G64" s="112"/>
      <c r="H64" s="112"/>
      <c r="I64" s="112"/>
    </row>
    <row r="65" spans="1:9" x14ac:dyDescent="0.25">
      <c r="A65" s="259"/>
      <c r="B65" s="259"/>
      <c r="C65" s="120"/>
      <c r="D65" s="256"/>
      <c r="E65" s="256"/>
      <c r="F65" s="112"/>
      <c r="G65" s="112"/>
      <c r="H65" s="112"/>
      <c r="I65" s="112"/>
    </row>
    <row r="66" spans="1:9" x14ac:dyDescent="0.25">
      <c r="A66" s="259"/>
      <c r="B66" s="259"/>
      <c r="C66" s="120"/>
      <c r="D66" s="256"/>
      <c r="E66" s="256"/>
      <c r="F66" s="112"/>
      <c r="G66" s="112"/>
      <c r="H66" s="112"/>
      <c r="I66" s="112"/>
    </row>
    <row r="67" spans="1:9" x14ac:dyDescent="0.25">
      <c r="A67" s="259"/>
      <c r="B67" s="259"/>
      <c r="C67" s="120"/>
      <c r="D67" s="256"/>
      <c r="E67" s="256"/>
      <c r="F67" s="112"/>
      <c r="G67" s="112"/>
      <c r="H67" s="112"/>
      <c r="I67" s="112"/>
    </row>
    <row r="68" spans="1:9" x14ac:dyDescent="0.25">
      <c r="A68" s="259"/>
      <c r="B68" s="259"/>
      <c r="C68" s="120"/>
      <c r="D68" s="256"/>
      <c r="E68" s="256"/>
      <c r="F68" s="112"/>
      <c r="G68" s="112"/>
      <c r="H68" s="112"/>
      <c r="I68" s="112"/>
    </row>
    <row r="69" spans="1:9" x14ac:dyDescent="0.25">
      <c r="A69" s="259"/>
      <c r="B69" s="259"/>
      <c r="C69" s="120"/>
      <c r="D69" s="256"/>
      <c r="E69" s="256"/>
      <c r="F69" s="112"/>
      <c r="G69" s="112"/>
      <c r="H69" s="112"/>
      <c r="I69" s="112"/>
    </row>
    <row r="70" spans="1:9" x14ac:dyDescent="0.25">
      <c r="A70" s="259"/>
      <c r="B70" s="259"/>
      <c r="C70" s="120"/>
      <c r="D70" s="256"/>
      <c r="E70" s="256"/>
      <c r="F70" s="112"/>
      <c r="G70" s="112"/>
      <c r="H70" s="112"/>
      <c r="I70" s="112"/>
    </row>
    <row r="71" spans="1:9" x14ac:dyDescent="0.25">
      <c r="A71" s="259"/>
      <c r="B71" s="259"/>
      <c r="C71" s="120"/>
      <c r="D71" s="256"/>
      <c r="E71" s="256"/>
      <c r="F71" s="112"/>
      <c r="G71" s="112"/>
      <c r="H71" s="112"/>
      <c r="I71" s="112"/>
    </row>
    <row r="72" spans="1:9" x14ac:dyDescent="0.25">
      <c r="A72" s="259"/>
      <c r="B72" s="259"/>
      <c r="C72" s="120"/>
      <c r="D72" s="256"/>
      <c r="E72" s="256"/>
      <c r="F72" s="112"/>
      <c r="G72" s="112"/>
      <c r="H72" s="112"/>
      <c r="I72" s="112"/>
    </row>
    <row r="73" spans="1:9" x14ac:dyDescent="0.25">
      <c r="A73" s="259"/>
      <c r="B73" s="259"/>
      <c r="C73" s="120"/>
      <c r="D73" s="256"/>
      <c r="E73" s="256"/>
      <c r="F73" s="112"/>
      <c r="G73" s="112"/>
      <c r="H73" s="112"/>
      <c r="I73" s="112"/>
    </row>
    <row r="74" spans="1:9" x14ac:dyDescent="0.25">
      <c r="A74" s="259"/>
      <c r="B74" s="259"/>
      <c r="C74" s="120"/>
      <c r="D74" s="256"/>
      <c r="E74" s="256"/>
      <c r="F74" s="112"/>
      <c r="G74" s="112"/>
      <c r="H74" s="112"/>
      <c r="I74" s="112"/>
    </row>
    <row r="75" spans="1:9" x14ac:dyDescent="0.25">
      <c r="A75" s="259"/>
      <c r="B75" s="259"/>
      <c r="C75" s="120"/>
      <c r="D75" s="256"/>
      <c r="E75" s="256"/>
      <c r="F75" s="112"/>
      <c r="G75" s="112"/>
      <c r="H75" s="112"/>
      <c r="I75" s="112"/>
    </row>
    <row r="76" spans="1:9" x14ac:dyDescent="0.25">
      <c r="A76" s="259"/>
      <c r="B76" s="259"/>
      <c r="C76" s="120"/>
      <c r="D76" s="256"/>
      <c r="E76" s="256"/>
      <c r="F76" s="112"/>
      <c r="G76" s="112"/>
      <c r="H76" s="112"/>
      <c r="I76" s="112"/>
    </row>
    <row r="77" spans="1:9" x14ac:dyDescent="0.25">
      <c r="A77" s="259"/>
      <c r="B77" s="259"/>
      <c r="C77" s="120"/>
      <c r="D77" s="256"/>
      <c r="E77" s="256"/>
      <c r="F77" s="112"/>
      <c r="G77" s="112"/>
      <c r="H77" s="112"/>
      <c r="I77" s="112"/>
    </row>
    <row r="78" spans="1:9" x14ac:dyDescent="0.25">
      <c r="A78" s="259"/>
      <c r="B78" s="259"/>
      <c r="C78" s="120"/>
      <c r="D78" s="256"/>
      <c r="E78" s="256"/>
      <c r="F78" s="112"/>
      <c r="G78" s="112"/>
      <c r="H78" s="112"/>
      <c r="I78" s="112"/>
    </row>
    <row r="79" spans="1:9" x14ac:dyDescent="0.25">
      <c r="A79" s="259"/>
      <c r="B79" s="259"/>
      <c r="C79" s="120"/>
      <c r="D79" s="256"/>
      <c r="E79" s="256"/>
      <c r="F79" s="112"/>
      <c r="G79" s="112"/>
      <c r="H79" s="112"/>
      <c r="I79" s="112"/>
    </row>
    <row r="80" spans="1:9" x14ac:dyDescent="0.25">
      <c r="A80" s="259"/>
      <c r="B80" s="259"/>
      <c r="C80" s="120"/>
      <c r="D80" s="256"/>
      <c r="E80" s="256"/>
      <c r="F80" s="112"/>
      <c r="G80" s="112"/>
      <c r="H80" s="112"/>
      <c r="I80" s="112"/>
    </row>
    <row r="81" spans="1:9" x14ac:dyDescent="0.25">
      <c r="A81" s="259"/>
      <c r="B81" s="259"/>
      <c r="C81" s="120"/>
      <c r="D81" s="256"/>
      <c r="E81" s="256"/>
      <c r="F81" s="112"/>
      <c r="G81" s="112"/>
      <c r="H81" s="112"/>
      <c r="I81" s="112"/>
    </row>
    <row r="82" spans="1:9" x14ac:dyDescent="0.25">
      <c r="A82" s="259"/>
      <c r="B82" s="259"/>
      <c r="C82" s="120"/>
      <c r="D82" s="256"/>
      <c r="E82" s="256"/>
      <c r="F82" s="112"/>
      <c r="G82" s="112"/>
      <c r="H82" s="112"/>
      <c r="I82" s="112"/>
    </row>
    <row r="83" spans="1:9" x14ac:dyDescent="0.25">
      <c r="A83" s="259"/>
      <c r="B83" s="259"/>
      <c r="C83" s="120"/>
      <c r="D83" s="256"/>
      <c r="E83" s="256"/>
      <c r="F83" s="112"/>
      <c r="G83" s="112"/>
      <c r="H83" s="112"/>
      <c r="I83" s="112"/>
    </row>
    <row r="84" spans="1:9" x14ac:dyDescent="0.25">
      <c r="A84" s="259"/>
      <c r="B84" s="259"/>
      <c r="C84" s="120"/>
      <c r="D84" s="256"/>
      <c r="E84" s="256"/>
      <c r="F84" s="122"/>
      <c r="G84" s="122"/>
      <c r="H84" s="112"/>
      <c r="I84" s="112"/>
    </row>
    <row r="85" spans="1:9" x14ac:dyDescent="0.25">
      <c r="A85" s="259"/>
      <c r="B85" s="259"/>
      <c r="C85" s="120"/>
      <c r="D85" s="256"/>
      <c r="E85" s="256"/>
      <c r="F85" s="122"/>
      <c r="G85" s="122"/>
      <c r="H85" s="112"/>
      <c r="I85" s="112"/>
    </row>
    <row r="86" spans="1:9" x14ac:dyDescent="0.25">
      <c r="A86" s="259"/>
      <c r="B86" s="259"/>
      <c r="C86" s="120"/>
      <c r="D86" s="256"/>
      <c r="E86" s="256"/>
      <c r="F86" s="122"/>
      <c r="G86" s="122"/>
      <c r="H86" s="112"/>
      <c r="I86" s="112"/>
    </row>
    <row r="87" spans="1:9" x14ac:dyDescent="0.25">
      <c r="A87" s="259"/>
      <c r="B87" s="259"/>
      <c r="C87" s="120"/>
      <c r="D87" s="256"/>
      <c r="E87" s="256"/>
      <c r="F87" s="122"/>
      <c r="G87" s="122"/>
      <c r="H87" s="112"/>
      <c r="I87" s="112"/>
    </row>
    <row r="88" spans="1:9" x14ac:dyDescent="0.25">
      <c r="A88" s="259"/>
      <c r="B88" s="259"/>
      <c r="C88" s="120"/>
      <c r="D88" s="256"/>
      <c r="E88" s="256"/>
      <c r="F88" s="122"/>
      <c r="G88" s="122"/>
      <c r="H88" s="112"/>
      <c r="I88" s="112"/>
    </row>
    <row r="89" spans="1:9" x14ac:dyDescent="0.25">
      <c r="A89" s="259"/>
      <c r="B89" s="259"/>
      <c r="C89" s="120"/>
      <c r="D89" s="256"/>
      <c r="E89" s="256"/>
      <c r="F89" s="122"/>
      <c r="G89" s="122"/>
      <c r="H89" s="112"/>
      <c r="I89" s="112"/>
    </row>
    <row r="90" spans="1:9" x14ac:dyDescent="0.25">
      <c r="A90" s="259"/>
      <c r="B90" s="259"/>
      <c r="C90" s="120"/>
      <c r="D90" s="256"/>
      <c r="E90" s="256"/>
      <c r="F90" s="122"/>
      <c r="G90" s="122"/>
      <c r="H90" s="112"/>
      <c r="I90" s="112"/>
    </row>
    <row r="91" spans="1:9" x14ac:dyDescent="0.25">
      <c r="A91" s="259"/>
      <c r="B91" s="259"/>
      <c r="C91" s="120"/>
      <c r="D91" s="256"/>
      <c r="E91" s="256"/>
      <c r="F91" s="122"/>
      <c r="G91" s="122"/>
      <c r="H91" s="112"/>
      <c r="I91" s="112"/>
    </row>
    <row r="92" spans="1:9" x14ac:dyDescent="0.25">
      <c r="A92" s="259"/>
      <c r="B92" s="259"/>
      <c r="C92" s="120"/>
      <c r="D92" s="256"/>
      <c r="E92" s="256"/>
      <c r="F92" s="122"/>
      <c r="G92" s="122"/>
      <c r="H92" s="112"/>
      <c r="I92" s="112"/>
    </row>
    <row r="93" spans="1:9" x14ac:dyDescent="0.25">
      <c r="A93" s="259"/>
      <c r="B93" s="259"/>
      <c r="C93" s="120"/>
      <c r="D93" s="256"/>
      <c r="E93" s="256"/>
      <c r="F93" s="122"/>
      <c r="G93" s="122"/>
      <c r="H93" s="112"/>
      <c r="I93" s="112"/>
    </row>
    <row r="94" spans="1:9" x14ac:dyDescent="0.25">
      <c r="A94" s="259"/>
      <c r="B94" s="259"/>
      <c r="C94" s="120"/>
      <c r="D94" s="256"/>
      <c r="E94" s="256"/>
      <c r="F94" s="122"/>
      <c r="G94" s="122"/>
      <c r="H94" s="112"/>
      <c r="I94" s="112"/>
    </row>
    <row r="95" spans="1:9" x14ac:dyDescent="0.25">
      <c r="A95" s="259"/>
      <c r="B95" s="259"/>
      <c r="C95" s="120"/>
      <c r="D95" s="256"/>
      <c r="E95" s="256"/>
      <c r="F95" s="122"/>
      <c r="G95" s="122"/>
      <c r="H95" s="112"/>
      <c r="I95" s="112"/>
    </row>
    <row r="96" spans="1:9" x14ac:dyDescent="0.25">
      <c r="A96" s="259"/>
      <c r="B96" s="259"/>
      <c r="C96" s="120"/>
      <c r="D96" s="256"/>
      <c r="E96" s="256"/>
      <c r="F96" s="122"/>
      <c r="G96" s="122"/>
      <c r="H96" s="112"/>
      <c r="I96" s="112"/>
    </row>
    <row r="97" spans="1:9" x14ac:dyDescent="0.25">
      <c r="A97" s="259"/>
      <c r="B97" s="259"/>
      <c r="C97" s="120"/>
      <c r="D97" s="256"/>
      <c r="E97" s="256"/>
      <c r="F97" s="122"/>
      <c r="G97" s="122"/>
      <c r="H97" s="112"/>
      <c r="I97" s="112"/>
    </row>
    <row r="98" spans="1:9" x14ac:dyDescent="0.25">
      <c r="A98" s="259"/>
      <c r="B98" s="259"/>
      <c r="C98" s="120"/>
      <c r="D98" s="256"/>
      <c r="E98" s="256"/>
      <c r="F98" s="122"/>
      <c r="G98" s="122"/>
      <c r="H98" s="112"/>
      <c r="I98" s="112"/>
    </row>
    <row r="99" spans="1:9" x14ac:dyDescent="0.25">
      <c r="A99" s="259"/>
      <c r="B99" s="259"/>
      <c r="C99" s="120"/>
      <c r="D99" s="256"/>
      <c r="E99" s="256"/>
      <c r="F99" s="122"/>
      <c r="G99" s="122"/>
      <c r="H99" s="112"/>
      <c r="I99" s="112"/>
    </row>
    <row r="100" spans="1:9" x14ac:dyDescent="0.25">
      <c r="A100" s="259"/>
      <c r="B100" s="259"/>
      <c r="C100" s="120"/>
      <c r="D100" s="256"/>
      <c r="E100" s="256"/>
      <c r="F100" s="122"/>
      <c r="G100" s="122"/>
      <c r="H100" s="112"/>
      <c r="I100" s="112"/>
    </row>
    <row r="101" spans="1:9" x14ac:dyDescent="0.25">
      <c r="A101" s="259"/>
      <c r="B101" s="259"/>
      <c r="C101" s="120"/>
      <c r="D101" s="256"/>
      <c r="E101" s="256"/>
      <c r="F101" s="122"/>
      <c r="G101" s="122"/>
      <c r="H101" s="112"/>
      <c r="I101" s="112"/>
    </row>
    <row r="102" spans="1:9" x14ac:dyDescent="0.25">
      <c r="F102" s="47"/>
      <c r="G102" s="47"/>
    </row>
    <row r="103" spans="1:9" x14ac:dyDescent="0.25">
      <c r="F103" s="47"/>
      <c r="G103" s="47"/>
    </row>
    <row r="104" spans="1:9" x14ac:dyDescent="0.25">
      <c r="F104" s="47"/>
      <c r="G104" s="47"/>
    </row>
    <row r="105" spans="1:9" x14ac:dyDescent="0.25">
      <c r="F105" s="47"/>
      <c r="G105" s="47"/>
    </row>
    <row r="106" spans="1:9" x14ac:dyDescent="0.25">
      <c r="F106" s="47"/>
      <c r="G106" s="47"/>
    </row>
    <row r="107" spans="1:9" x14ac:dyDescent="0.25">
      <c r="F107" s="47"/>
      <c r="G107" s="47"/>
    </row>
    <row r="108" spans="1:9" x14ac:dyDescent="0.25">
      <c r="F108" s="47"/>
      <c r="G108" s="47"/>
    </row>
    <row r="109" spans="1:9" x14ac:dyDescent="0.25">
      <c r="F109" s="47"/>
      <c r="G109" s="47"/>
    </row>
    <row r="110" spans="1:9" x14ac:dyDescent="0.25">
      <c r="F110" s="47"/>
      <c r="G110" s="47"/>
    </row>
    <row r="111" spans="1:9" x14ac:dyDescent="0.25">
      <c r="F111" s="47"/>
      <c r="G111" s="47"/>
    </row>
    <row r="112" spans="1:9" x14ac:dyDescent="0.25">
      <c r="F112" s="47"/>
      <c r="G112" s="47"/>
    </row>
    <row r="113" spans="6:7" x14ac:dyDescent="0.25">
      <c r="F113" s="47"/>
      <c r="G113" s="47"/>
    </row>
    <row r="114" spans="6:7" x14ac:dyDescent="0.25">
      <c r="F114" s="47"/>
      <c r="G114" s="47"/>
    </row>
    <row r="115" spans="6:7" x14ac:dyDescent="0.25">
      <c r="F115" s="47"/>
      <c r="G115" s="47"/>
    </row>
    <row r="116" spans="6:7" x14ac:dyDescent="0.25">
      <c r="F116" s="47"/>
      <c r="G116" s="47"/>
    </row>
  </sheetData>
  <mergeCells count="16">
    <mergeCell ref="A15:I15"/>
    <mergeCell ref="A17:I17"/>
    <mergeCell ref="A19:B20"/>
    <mergeCell ref="C19:C21"/>
    <mergeCell ref="D19:I19"/>
    <mergeCell ref="D20:E20"/>
    <mergeCell ref="F20:G20"/>
    <mergeCell ref="H20:I20"/>
    <mergeCell ref="A5:B6"/>
    <mergeCell ref="C5:C7"/>
    <mergeCell ref="D6:E6"/>
    <mergeCell ref="H6:I6"/>
    <mergeCell ref="A1:I1"/>
    <mergeCell ref="A3:I3"/>
    <mergeCell ref="D5:I5"/>
    <mergeCell ref="F6:G6"/>
  </mergeCells>
  <pageMargins left="0.70866141732283472" right="0.70866141732283472" top="0.74803149606299213" bottom="0.74803149606299213" header="0.31496062992125984" footer="0.31496062992125984"/>
  <pageSetup paperSize="9" scale="69" fitToHeight="0" orientation="landscape" r:id="rId1"/>
  <colBreaks count="1" manualBreakCount="1">
    <brk id="1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0"/>
  <sheetViews>
    <sheetView showGridLines="0" view="pageBreakPreview" topLeftCell="A13" zoomScale="80" zoomScaleNormal="70" zoomScaleSheetLayoutView="80" workbookViewId="0">
      <selection activeCell="D6" sqref="D6"/>
    </sheetView>
  </sheetViews>
  <sheetFormatPr defaultColWidth="8.85546875" defaultRowHeight="12.75" x14ac:dyDescent="0.25"/>
  <cols>
    <col min="1" max="1" width="60.7109375" style="259" customWidth="1"/>
    <col min="2" max="2" width="13.140625" style="259" customWidth="1"/>
    <col min="3" max="3" width="6.7109375" style="120" customWidth="1"/>
    <col min="4" max="4" width="13.42578125" style="256" customWidth="1"/>
    <col min="5" max="5" width="25.140625" style="256" customWidth="1"/>
    <col min="6" max="7" width="11.7109375" style="112" customWidth="1"/>
    <col min="8" max="8" width="23.7109375" style="112" customWidth="1"/>
    <col min="9" max="9" width="19.28515625" style="112" customWidth="1"/>
    <col min="10" max="16384" width="8.85546875" style="112"/>
  </cols>
  <sheetData>
    <row r="1" spans="1:11" s="93" customFormat="1" ht="15" customHeight="1" x14ac:dyDescent="0.25">
      <c r="A1" s="301" t="s">
        <v>131</v>
      </c>
      <c r="B1" s="301"/>
      <c r="C1" s="301"/>
      <c r="D1" s="301"/>
      <c r="E1" s="301"/>
      <c r="F1" s="301"/>
      <c r="G1" s="301"/>
      <c r="H1" s="301"/>
      <c r="I1" s="301"/>
    </row>
    <row r="2" spans="1:11" s="93" customFormat="1" ht="15" x14ac:dyDescent="0.25">
      <c r="A2" s="235"/>
      <c r="B2" s="235"/>
      <c r="C2" s="82"/>
      <c r="D2" s="235"/>
      <c r="E2" s="235"/>
      <c r="F2" s="235"/>
      <c r="G2" s="235"/>
      <c r="H2" s="235"/>
      <c r="I2" s="235"/>
    </row>
    <row r="3" spans="1:11" s="93" customFormat="1" ht="15" x14ac:dyDescent="0.25">
      <c r="A3" s="38"/>
      <c r="B3" s="235"/>
      <c r="C3" s="82"/>
      <c r="D3" s="18"/>
      <c r="E3" s="18"/>
      <c r="F3" s="235"/>
      <c r="G3" s="235"/>
      <c r="H3" s="235"/>
      <c r="I3" s="235"/>
    </row>
    <row r="4" spans="1:11" s="10" customFormat="1" ht="13.9" customHeight="1" x14ac:dyDescent="0.25">
      <c r="A4" s="307" t="s">
        <v>49</v>
      </c>
      <c r="B4" s="302"/>
      <c r="C4" s="310" t="s">
        <v>15</v>
      </c>
      <c r="D4" s="290" t="s">
        <v>122</v>
      </c>
      <c r="E4" s="306"/>
      <c r="F4" s="306"/>
      <c r="G4" s="306"/>
      <c r="H4" s="306"/>
      <c r="I4" s="306"/>
    </row>
    <row r="5" spans="1:11" s="10" customFormat="1" ht="27.75" customHeight="1" x14ac:dyDescent="0.25">
      <c r="A5" s="308"/>
      <c r="B5" s="309"/>
      <c r="C5" s="310"/>
      <c r="D5" s="299" t="s">
        <v>198</v>
      </c>
      <c r="E5" s="299"/>
      <c r="F5" s="299" t="s">
        <v>61</v>
      </c>
      <c r="G5" s="299"/>
      <c r="H5" s="299"/>
      <c r="I5" s="311" t="s">
        <v>441</v>
      </c>
    </row>
    <row r="6" spans="1:11" s="10" customFormat="1" ht="76.5" x14ac:dyDescent="0.25">
      <c r="A6" s="241" t="s">
        <v>119</v>
      </c>
      <c r="B6" s="242" t="s">
        <v>120</v>
      </c>
      <c r="C6" s="310"/>
      <c r="D6" s="242" t="s">
        <v>199</v>
      </c>
      <c r="E6" s="242" t="s">
        <v>200</v>
      </c>
      <c r="F6" s="242" t="s">
        <v>44</v>
      </c>
      <c r="G6" s="242" t="s">
        <v>387</v>
      </c>
      <c r="H6" s="242" t="s">
        <v>135</v>
      </c>
      <c r="I6" s="312"/>
    </row>
    <row r="7" spans="1:11" s="123" customFormat="1" ht="13.5" thickBot="1" x14ac:dyDescent="0.3">
      <c r="A7" s="136" t="s">
        <v>2</v>
      </c>
      <c r="B7" s="243" t="s">
        <v>4</v>
      </c>
      <c r="C7" s="248" t="s">
        <v>3</v>
      </c>
      <c r="D7" s="188" t="s">
        <v>5</v>
      </c>
      <c r="E7" s="188" t="s">
        <v>8</v>
      </c>
      <c r="F7" s="188" t="s">
        <v>19</v>
      </c>
      <c r="G7" s="188" t="s">
        <v>20</v>
      </c>
      <c r="H7" s="188" t="s">
        <v>21</v>
      </c>
      <c r="I7" s="257" t="s">
        <v>22</v>
      </c>
      <c r="J7" s="10"/>
      <c r="K7" s="10"/>
    </row>
    <row r="8" spans="1:11" s="10" customFormat="1" ht="25.5" x14ac:dyDescent="0.2">
      <c r="A8" s="124" t="s">
        <v>115</v>
      </c>
      <c r="B8" s="111" t="s">
        <v>116</v>
      </c>
      <c r="C8" s="106" t="s">
        <v>334</v>
      </c>
      <c r="D8" s="279" t="s">
        <v>279</v>
      </c>
      <c r="E8" s="251" t="s">
        <v>25</v>
      </c>
      <c r="F8" s="173" t="s">
        <v>280</v>
      </c>
      <c r="G8" s="173" t="s">
        <v>281</v>
      </c>
      <c r="H8" s="251" t="s">
        <v>25</v>
      </c>
      <c r="I8" s="174" t="s">
        <v>282</v>
      </c>
    </row>
    <row r="9" spans="1:11" s="10" customFormat="1" ht="25.5" x14ac:dyDescent="0.2">
      <c r="A9" s="124" t="s">
        <v>376</v>
      </c>
      <c r="B9" s="111" t="s">
        <v>96</v>
      </c>
      <c r="C9" s="107" t="s">
        <v>182</v>
      </c>
      <c r="D9" s="284" t="s">
        <v>283</v>
      </c>
      <c r="E9" s="85" t="s">
        <v>25</v>
      </c>
      <c r="F9" s="86" t="s">
        <v>271</v>
      </c>
      <c r="G9" s="87" t="s">
        <v>272</v>
      </c>
      <c r="H9" s="85" t="s">
        <v>25</v>
      </c>
      <c r="I9" s="88" t="s">
        <v>273</v>
      </c>
    </row>
    <row r="10" spans="1:11" s="10" customFormat="1" ht="26.25" thickBot="1" x14ac:dyDescent="0.25">
      <c r="A10" s="124" t="s">
        <v>377</v>
      </c>
      <c r="B10" s="111" t="s">
        <v>96</v>
      </c>
      <c r="C10" s="108" t="s">
        <v>252</v>
      </c>
      <c r="D10" s="263" t="s">
        <v>284</v>
      </c>
      <c r="E10" s="263" t="s">
        <v>159</v>
      </c>
      <c r="F10" s="20" t="s">
        <v>285</v>
      </c>
      <c r="G10" s="175" t="s">
        <v>286</v>
      </c>
      <c r="H10" s="20" t="s">
        <v>160</v>
      </c>
      <c r="I10" s="176" t="s">
        <v>287</v>
      </c>
    </row>
    <row r="13" spans="1:11" s="93" customFormat="1" ht="15" customHeight="1" x14ac:dyDescent="0.25">
      <c r="A13" s="301" t="s">
        <v>132</v>
      </c>
      <c r="B13" s="301"/>
      <c r="C13" s="301"/>
      <c r="D13" s="301"/>
      <c r="E13" s="301"/>
      <c r="F13" s="301"/>
      <c r="G13" s="301"/>
      <c r="H13" s="301"/>
      <c r="I13" s="301"/>
    </row>
    <row r="14" spans="1:11" s="93" customFormat="1" ht="15" x14ac:dyDescent="0.25">
      <c r="A14" s="235"/>
      <c r="B14" s="235"/>
      <c r="C14" s="82"/>
      <c r="D14" s="235"/>
      <c r="E14" s="235"/>
      <c r="F14" s="235"/>
      <c r="G14" s="235"/>
      <c r="H14" s="235"/>
      <c r="I14" s="235"/>
    </row>
    <row r="15" spans="1:11" s="93" customFormat="1" ht="15" x14ac:dyDescent="0.25">
      <c r="A15" s="38"/>
      <c r="B15" s="235"/>
      <c r="C15" s="82"/>
      <c r="D15" s="18"/>
      <c r="E15" s="18"/>
      <c r="F15" s="235"/>
      <c r="G15" s="235"/>
      <c r="H15" s="235"/>
      <c r="I15" s="235"/>
    </row>
    <row r="16" spans="1:11" s="10" customFormat="1" ht="13.9" customHeight="1" x14ac:dyDescent="0.25">
      <c r="A16" s="307" t="s">
        <v>49</v>
      </c>
      <c r="B16" s="302"/>
      <c r="C16" s="310" t="s">
        <v>15</v>
      </c>
      <c r="D16" s="311" t="s">
        <v>123</v>
      </c>
      <c r="E16" s="307"/>
      <c r="F16" s="307"/>
      <c r="G16" s="307"/>
      <c r="H16" s="307"/>
      <c r="I16" s="307"/>
    </row>
    <row r="17" spans="1:11" s="10" customFormat="1" ht="33.75" customHeight="1" x14ac:dyDescent="0.25">
      <c r="A17" s="308"/>
      <c r="B17" s="309"/>
      <c r="C17" s="310"/>
      <c r="D17" s="299" t="s">
        <v>198</v>
      </c>
      <c r="E17" s="299"/>
      <c r="F17" s="299" t="s">
        <v>61</v>
      </c>
      <c r="G17" s="299"/>
      <c r="H17" s="299"/>
      <c r="I17" s="311" t="s">
        <v>441</v>
      </c>
    </row>
    <row r="18" spans="1:11" s="10" customFormat="1" ht="76.5" x14ac:dyDescent="0.25">
      <c r="A18" s="236" t="s">
        <v>119</v>
      </c>
      <c r="B18" s="237" t="s">
        <v>120</v>
      </c>
      <c r="C18" s="310"/>
      <c r="D18" s="242" t="s">
        <v>199</v>
      </c>
      <c r="E18" s="242" t="s">
        <v>467</v>
      </c>
      <c r="F18" s="242" t="s">
        <v>44</v>
      </c>
      <c r="G18" s="237" t="s">
        <v>387</v>
      </c>
      <c r="H18" s="237" t="s">
        <v>136</v>
      </c>
      <c r="I18" s="312"/>
    </row>
    <row r="19" spans="1:11" s="123" customFormat="1" ht="13.5" thickBot="1" x14ac:dyDescent="0.3">
      <c r="A19" s="136" t="s">
        <v>2</v>
      </c>
      <c r="B19" s="243" t="s">
        <v>4</v>
      </c>
      <c r="C19" s="248" t="s">
        <v>3</v>
      </c>
      <c r="D19" s="188" t="s">
        <v>5</v>
      </c>
      <c r="E19" s="188" t="s">
        <v>8</v>
      </c>
      <c r="F19" s="188" t="s">
        <v>19</v>
      </c>
      <c r="G19" s="188" t="s">
        <v>20</v>
      </c>
      <c r="H19" s="188" t="s">
        <v>21</v>
      </c>
      <c r="I19" s="257" t="s">
        <v>22</v>
      </c>
      <c r="J19" s="10"/>
      <c r="K19" s="10"/>
    </row>
    <row r="20" spans="1:11" s="10" customFormat="1" ht="25.5" x14ac:dyDescent="0.2">
      <c r="A20" s="124" t="s">
        <v>115</v>
      </c>
      <c r="B20" s="111" t="s">
        <v>116</v>
      </c>
      <c r="C20" s="106" t="s">
        <v>334</v>
      </c>
      <c r="D20" s="279" t="s">
        <v>279</v>
      </c>
      <c r="E20" s="251" t="s">
        <v>25</v>
      </c>
      <c r="F20" s="173" t="s">
        <v>280</v>
      </c>
      <c r="G20" s="173" t="s">
        <v>281</v>
      </c>
      <c r="H20" s="251" t="s">
        <v>25</v>
      </c>
      <c r="I20" s="174" t="s">
        <v>282</v>
      </c>
    </row>
    <row r="21" spans="1:11" s="10" customFormat="1" ht="25.5" x14ac:dyDescent="0.2">
      <c r="A21" s="124" t="s">
        <v>378</v>
      </c>
      <c r="B21" s="111" t="s">
        <v>96</v>
      </c>
      <c r="C21" s="107" t="s">
        <v>182</v>
      </c>
      <c r="D21" s="284" t="s">
        <v>283</v>
      </c>
      <c r="E21" s="85" t="s">
        <v>25</v>
      </c>
      <c r="F21" s="86" t="s">
        <v>271</v>
      </c>
      <c r="G21" s="87" t="s">
        <v>272</v>
      </c>
      <c r="H21" s="85" t="s">
        <v>25</v>
      </c>
      <c r="I21" s="88" t="s">
        <v>273</v>
      </c>
    </row>
    <row r="22" spans="1:11" s="10" customFormat="1" ht="26.25" thickBot="1" x14ac:dyDescent="0.25">
      <c r="A22" s="124" t="s">
        <v>379</v>
      </c>
      <c r="B22" s="111" t="s">
        <v>96</v>
      </c>
      <c r="C22" s="108" t="s">
        <v>252</v>
      </c>
      <c r="D22" s="263" t="s">
        <v>284</v>
      </c>
      <c r="E22" s="263" t="s">
        <v>159</v>
      </c>
      <c r="F22" s="20" t="s">
        <v>285</v>
      </c>
      <c r="G22" s="175" t="s">
        <v>286</v>
      </c>
      <c r="H22" s="20" t="s">
        <v>160</v>
      </c>
      <c r="I22" s="176" t="s">
        <v>287</v>
      </c>
    </row>
    <row r="25" spans="1:11" s="93" customFormat="1" ht="15" customHeight="1" x14ac:dyDescent="0.25">
      <c r="A25" s="301" t="s">
        <v>133</v>
      </c>
      <c r="B25" s="301"/>
      <c r="C25" s="301"/>
      <c r="D25" s="301"/>
      <c r="E25" s="301"/>
      <c r="F25" s="301"/>
      <c r="G25" s="301"/>
      <c r="H25" s="301"/>
      <c r="I25" s="301"/>
    </row>
    <row r="26" spans="1:11" s="93" customFormat="1" ht="15" x14ac:dyDescent="0.25">
      <c r="A26" s="235"/>
      <c r="B26" s="235"/>
      <c r="C26" s="82"/>
      <c r="D26" s="235"/>
      <c r="E26" s="235"/>
      <c r="F26" s="235"/>
      <c r="G26" s="235"/>
      <c r="H26" s="235"/>
      <c r="I26" s="235"/>
    </row>
    <row r="27" spans="1:11" s="93" customFormat="1" ht="15" x14ac:dyDescent="0.25">
      <c r="A27" s="38"/>
      <c r="B27" s="235"/>
      <c r="C27" s="82"/>
      <c r="D27" s="18"/>
      <c r="E27" s="18"/>
      <c r="F27" s="235"/>
      <c r="G27" s="235"/>
      <c r="H27" s="235"/>
      <c r="I27" s="235"/>
    </row>
    <row r="28" spans="1:11" s="10" customFormat="1" ht="13.9" customHeight="1" x14ac:dyDescent="0.25">
      <c r="A28" s="307" t="s">
        <v>49</v>
      </c>
      <c r="B28" s="302"/>
      <c r="C28" s="310" t="s">
        <v>15</v>
      </c>
      <c r="D28" s="311" t="s">
        <v>126</v>
      </c>
      <c r="E28" s="307"/>
      <c r="F28" s="307"/>
      <c r="G28" s="307"/>
      <c r="H28" s="307"/>
      <c r="I28" s="307"/>
    </row>
    <row r="29" spans="1:11" s="10" customFormat="1" ht="30.75" customHeight="1" x14ac:dyDescent="0.25">
      <c r="A29" s="308"/>
      <c r="B29" s="309"/>
      <c r="C29" s="310"/>
      <c r="D29" s="299" t="s">
        <v>198</v>
      </c>
      <c r="E29" s="299"/>
      <c r="F29" s="299" t="s">
        <v>61</v>
      </c>
      <c r="G29" s="299"/>
      <c r="H29" s="299"/>
      <c r="I29" s="311" t="s">
        <v>441</v>
      </c>
    </row>
    <row r="30" spans="1:11" s="10" customFormat="1" ht="76.5" x14ac:dyDescent="0.25">
      <c r="A30" s="236" t="s">
        <v>119</v>
      </c>
      <c r="B30" s="237" t="s">
        <v>120</v>
      </c>
      <c r="C30" s="310"/>
      <c r="D30" s="242" t="s">
        <v>199</v>
      </c>
      <c r="E30" s="242" t="s">
        <v>468</v>
      </c>
      <c r="F30" s="242" t="s">
        <v>44</v>
      </c>
      <c r="G30" s="237" t="s">
        <v>387</v>
      </c>
      <c r="H30" s="237" t="s">
        <v>137</v>
      </c>
      <c r="I30" s="312"/>
    </row>
    <row r="31" spans="1:11" s="123" customFormat="1" ht="13.5" thickBot="1" x14ac:dyDescent="0.3">
      <c r="A31" s="136" t="s">
        <v>2</v>
      </c>
      <c r="B31" s="243" t="s">
        <v>4</v>
      </c>
      <c r="C31" s="248" t="s">
        <v>3</v>
      </c>
      <c r="D31" s="188" t="s">
        <v>5</v>
      </c>
      <c r="E31" s="188" t="s">
        <v>8</v>
      </c>
      <c r="F31" s="188" t="s">
        <v>19</v>
      </c>
      <c r="G31" s="188" t="s">
        <v>20</v>
      </c>
      <c r="H31" s="188" t="s">
        <v>21</v>
      </c>
      <c r="I31" s="257" t="s">
        <v>22</v>
      </c>
      <c r="J31" s="10"/>
      <c r="K31" s="10"/>
    </row>
    <row r="32" spans="1:11" s="10" customFormat="1" ht="25.5" x14ac:dyDescent="0.2">
      <c r="A32" s="124" t="s">
        <v>115</v>
      </c>
      <c r="B32" s="111" t="s">
        <v>116</v>
      </c>
      <c r="C32" s="106" t="s">
        <v>334</v>
      </c>
      <c r="D32" s="279" t="s">
        <v>279</v>
      </c>
      <c r="E32" s="251" t="s">
        <v>25</v>
      </c>
      <c r="F32" s="173" t="s">
        <v>280</v>
      </c>
      <c r="G32" s="173" t="s">
        <v>281</v>
      </c>
      <c r="H32" s="251" t="s">
        <v>25</v>
      </c>
      <c r="I32" s="174" t="s">
        <v>282</v>
      </c>
    </row>
    <row r="33" spans="1:12" s="10" customFormat="1" ht="25.5" x14ac:dyDescent="0.2">
      <c r="A33" s="124" t="s">
        <v>376</v>
      </c>
      <c r="B33" s="111" t="s">
        <v>96</v>
      </c>
      <c r="C33" s="107" t="s">
        <v>182</v>
      </c>
      <c r="D33" s="284" t="s">
        <v>283</v>
      </c>
      <c r="E33" s="85" t="s">
        <v>25</v>
      </c>
      <c r="F33" s="86" t="s">
        <v>271</v>
      </c>
      <c r="G33" s="87" t="s">
        <v>272</v>
      </c>
      <c r="H33" s="85" t="s">
        <v>25</v>
      </c>
      <c r="I33" s="88" t="s">
        <v>273</v>
      </c>
    </row>
    <row r="34" spans="1:12" s="10" customFormat="1" ht="26.25" thickBot="1" x14ac:dyDescent="0.25">
      <c r="A34" s="124" t="s">
        <v>377</v>
      </c>
      <c r="B34" s="111" t="s">
        <v>96</v>
      </c>
      <c r="C34" s="108" t="s">
        <v>252</v>
      </c>
      <c r="D34" s="263" t="s">
        <v>284</v>
      </c>
      <c r="E34" s="263" t="s">
        <v>159</v>
      </c>
      <c r="F34" s="20" t="s">
        <v>285</v>
      </c>
      <c r="G34" s="175" t="s">
        <v>286</v>
      </c>
      <c r="H34" s="20" t="s">
        <v>160</v>
      </c>
      <c r="I34" s="176" t="s">
        <v>287</v>
      </c>
    </row>
    <row r="36" spans="1:12" x14ac:dyDescent="0.25">
      <c r="A36" s="259" t="s">
        <v>256</v>
      </c>
    </row>
    <row r="38" spans="1:12" s="93" customFormat="1" ht="15" customHeight="1" x14ac:dyDescent="0.25">
      <c r="A38" s="301" t="s">
        <v>459</v>
      </c>
      <c r="B38" s="301"/>
      <c r="C38" s="301"/>
      <c r="D38" s="301"/>
      <c r="E38" s="301"/>
      <c r="F38" s="301"/>
      <c r="G38" s="301"/>
      <c r="H38" s="301"/>
      <c r="I38" s="301"/>
    </row>
    <row r="39" spans="1:12" s="93" customFormat="1" ht="15" x14ac:dyDescent="0.25">
      <c r="A39" s="235"/>
      <c r="B39" s="235"/>
      <c r="C39" s="82"/>
      <c r="D39" s="235"/>
      <c r="E39" s="235"/>
      <c r="F39" s="235"/>
      <c r="G39" s="235"/>
      <c r="H39" s="235"/>
      <c r="I39" s="235"/>
    </row>
    <row r="40" spans="1:12" s="93" customFormat="1" ht="15" customHeight="1" x14ac:dyDescent="0.25">
      <c r="A40" s="301" t="s">
        <v>438</v>
      </c>
      <c r="B40" s="301"/>
      <c r="C40" s="301"/>
      <c r="D40" s="301"/>
      <c r="E40" s="301"/>
      <c r="F40" s="301"/>
      <c r="G40" s="301"/>
      <c r="H40" s="301"/>
      <c r="I40" s="301"/>
    </row>
    <row r="41" spans="1:12" s="93" customFormat="1" ht="15" x14ac:dyDescent="0.25">
      <c r="A41" s="235"/>
      <c r="B41" s="235"/>
      <c r="C41" s="82"/>
      <c r="D41" s="235"/>
      <c r="E41" s="235"/>
      <c r="F41" s="235"/>
      <c r="G41" s="235"/>
      <c r="H41" s="235"/>
      <c r="I41" s="235"/>
    </row>
    <row r="42" spans="1:12" s="10" customFormat="1" ht="13.9" customHeight="1" x14ac:dyDescent="0.25">
      <c r="A42" s="307" t="s">
        <v>49</v>
      </c>
      <c r="B42" s="302"/>
      <c r="C42" s="310" t="s">
        <v>15</v>
      </c>
      <c r="D42" s="311" t="s">
        <v>439</v>
      </c>
      <c r="E42" s="307"/>
      <c r="F42" s="307"/>
      <c r="G42" s="307"/>
      <c r="H42" s="307"/>
      <c r="I42" s="307"/>
    </row>
    <row r="43" spans="1:12" s="10" customFormat="1" ht="23.25" customHeight="1" x14ac:dyDescent="0.25">
      <c r="A43" s="308"/>
      <c r="B43" s="309"/>
      <c r="C43" s="310"/>
      <c r="D43" s="299" t="s">
        <v>198</v>
      </c>
      <c r="E43" s="299"/>
      <c r="F43" s="299" t="s">
        <v>61</v>
      </c>
      <c r="G43" s="299"/>
      <c r="H43" s="299"/>
      <c r="I43" s="311" t="s">
        <v>441</v>
      </c>
    </row>
    <row r="44" spans="1:12" s="10" customFormat="1" ht="76.5" x14ac:dyDescent="0.25">
      <c r="A44" s="236" t="s">
        <v>119</v>
      </c>
      <c r="B44" s="237" t="s">
        <v>120</v>
      </c>
      <c r="C44" s="310"/>
      <c r="D44" s="242" t="s">
        <v>199</v>
      </c>
      <c r="E44" s="242" t="s">
        <v>440</v>
      </c>
      <c r="F44" s="242" t="s">
        <v>44</v>
      </c>
      <c r="G44" s="237" t="s">
        <v>387</v>
      </c>
      <c r="H44" s="237" t="s">
        <v>269</v>
      </c>
      <c r="I44" s="312"/>
    </row>
    <row r="45" spans="1:12" s="123" customFormat="1" ht="13.5" thickBot="1" x14ac:dyDescent="0.3">
      <c r="A45" s="136" t="s">
        <v>2</v>
      </c>
      <c r="B45" s="243" t="s">
        <v>4</v>
      </c>
      <c r="C45" s="248" t="s">
        <v>3</v>
      </c>
      <c r="D45" s="188" t="s">
        <v>5</v>
      </c>
      <c r="E45" s="188" t="s">
        <v>8</v>
      </c>
      <c r="F45" s="188" t="s">
        <v>19</v>
      </c>
      <c r="G45" s="188" t="s">
        <v>20</v>
      </c>
      <c r="H45" s="188" t="s">
        <v>21</v>
      </c>
      <c r="I45" s="257" t="s">
        <v>22</v>
      </c>
      <c r="J45" s="10"/>
      <c r="K45" s="10"/>
      <c r="L45" s="10"/>
    </row>
    <row r="46" spans="1:12" s="10" customFormat="1" x14ac:dyDescent="0.2">
      <c r="A46" s="121" t="s">
        <v>342</v>
      </c>
      <c r="B46" s="148" t="str">
        <f>182&amp;C46</f>
        <v>18210000</v>
      </c>
      <c r="C46" s="106" t="s">
        <v>334</v>
      </c>
      <c r="D46" s="180">
        <f>AVERAGE(D47:D59)</f>
        <v>14232.529323923909</v>
      </c>
      <c r="E46" s="189" t="s">
        <v>25</v>
      </c>
      <c r="F46" s="180">
        <f>SUM(F47:F59)</f>
        <v>2930</v>
      </c>
      <c r="G46" s="180">
        <f>SUM(G47:G59)</f>
        <v>-80</v>
      </c>
      <c r="H46" s="189" t="s">
        <v>253</v>
      </c>
      <c r="I46" s="181">
        <f>SUM(I47:I59)</f>
        <v>29135608.399999999</v>
      </c>
    </row>
    <row r="47" spans="1:12" s="10" customFormat="1" ht="51" x14ac:dyDescent="0.2">
      <c r="A47" s="121" t="s">
        <v>268</v>
      </c>
      <c r="B47" s="148" t="str">
        <f t="shared" ref="B47:B59" si="0">182&amp;C47</f>
        <v>18210100</v>
      </c>
      <c r="C47" s="80">
        <v>10100</v>
      </c>
      <c r="D47" s="162">
        <f>I47/F47</f>
        <v>26639.291089108909</v>
      </c>
      <c r="E47" s="247" t="s">
        <v>400</v>
      </c>
      <c r="F47" s="162">
        <v>101</v>
      </c>
      <c r="G47" s="162">
        <f>F47-('Р3 (платежи) текущий'!F24+'Р3 (платежи) текущий'!G24)</f>
        <v>7</v>
      </c>
      <c r="H47" s="190" t="s">
        <v>270</v>
      </c>
      <c r="I47" s="183">
        <v>2690568.4</v>
      </c>
      <c r="J47" s="38"/>
    </row>
    <row r="48" spans="1:12" s="10" customFormat="1" ht="51" x14ac:dyDescent="0.2">
      <c r="A48" s="121" t="s">
        <v>225</v>
      </c>
      <c r="B48" s="148" t="str">
        <f t="shared" si="0"/>
        <v>18210200</v>
      </c>
      <c r="C48" s="80">
        <v>10200</v>
      </c>
      <c r="D48" s="162">
        <v>200</v>
      </c>
      <c r="E48" s="247" t="s">
        <v>400</v>
      </c>
      <c r="F48" s="162">
        <v>90</v>
      </c>
      <c r="G48" s="162">
        <f>F48-('Р3 (платежи) текущий'!F25+'Р3 (платежи) текущий'!G25)</f>
        <v>-4</v>
      </c>
      <c r="H48" s="190" t="s">
        <v>270</v>
      </c>
      <c r="I48" s="183">
        <f>D48*F48</f>
        <v>18000</v>
      </c>
      <c r="J48" s="38"/>
    </row>
    <row r="49" spans="1:9" ht="51" x14ac:dyDescent="0.2">
      <c r="A49" s="121" t="s">
        <v>226</v>
      </c>
      <c r="B49" s="148" t="str">
        <f t="shared" si="0"/>
        <v>18210300</v>
      </c>
      <c r="C49" s="80">
        <v>10300</v>
      </c>
      <c r="D49" s="162">
        <f>I49/F49</f>
        <v>25379.310344827587</v>
      </c>
      <c r="E49" s="247" t="s">
        <v>400</v>
      </c>
      <c r="F49" s="162">
        <v>145</v>
      </c>
      <c r="G49" s="162">
        <f>F49-('Р3 (платежи) текущий'!F26+'Р3 (платежи) текущий'!G26)</f>
        <v>9</v>
      </c>
      <c r="H49" s="190" t="s">
        <v>270</v>
      </c>
      <c r="I49" s="183">
        <v>3680000</v>
      </c>
    </row>
    <row r="50" spans="1:9" ht="51" x14ac:dyDescent="0.2">
      <c r="A50" s="121" t="s">
        <v>229</v>
      </c>
      <c r="B50" s="148" t="str">
        <f t="shared" si="0"/>
        <v>18210400</v>
      </c>
      <c r="C50" s="80">
        <v>10400</v>
      </c>
      <c r="D50" s="162">
        <v>30000</v>
      </c>
      <c r="E50" s="247" t="s">
        <v>400</v>
      </c>
      <c r="F50" s="162">
        <v>87</v>
      </c>
      <c r="G50" s="162">
        <f>F50-('Р3 (платежи) текущий'!F27+'Р3 (платежи) текущий'!G27)</f>
        <v>2</v>
      </c>
      <c r="H50" s="190" t="s">
        <v>270</v>
      </c>
      <c r="I50" s="183">
        <f>D733</f>
        <v>0</v>
      </c>
    </row>
    <row r="51" spans="1:9" ht="51" x14ac:dyDescent="0.2">
      <c r="A51" s="121" t="s">
        <v>230</v>
      </c>
      <c r="B51" s="148" t="str">
        <f t="shared" si="0"/>
        <v>18210500</v>
      </c>
      <c r="C51" s="80">
        <v>10500</v>
      </c>
      <c r="D51" s="162">
        <f>I51/F51</f>
        <v>30090.452261306531</v>
      </c>
      <c r="E51" s="247" t="s">
        <v>400</v>
      </c>
      <c r="F51" s="162">
        <v>199</v>
      </c>
      <c r="G51" s="162">
        <f>F51-('Р3 (платежи) текущий'!F28+'Р3 (платежи) текущий'!G28)</f>
        <v>-190</v>
      </c>
      <c r="H51" s="190" t="s">
        <v>270</v>
      </c>
      <c r="I51" s="183">
        <v>5988000</v>
      </c>
    </row>
    <row r="52" spans="1:9" ht="51" x14ac:dyDescent="0.2">
      <c r="A52" s="121" t="s">
        <v>401</v>
      </c>
      <c r="B52" s="148" t="str">
        <f t="shared" si="0"/>
        <v>18210600</v>
      </c>
      <c r="C52" s="80">
        <v>10600</v>
      </c>
      <c r="D52" s="162">
        <f t="shared" ref="D52:D55" si="1">I52/F52</f>
        <v>0</v>
      </c>
      <c r="E52" s="247" t="s">
        <v>400</v>
      </c>
      <c r="F52" s="162">
        <v>110</v>
      </c>
      <c r="G52" s="162">
        <f>F52-('Р3 (платежи) текущий'!F29+'Р3 (платежи) текущий'!G29)</f>
        <v>8</v>
      </c>
      <c r="H52" s="190" t="s">
        <v>270</v>
      </c>
      <c r="I52" s="183">
        <v>0</v>
      </c>
    </row>
    <row r="53" spans="1:9" ht="51" x14ac:dyDescent="0.2">
      <c r="A53" s="121" t="s">
        <v>237</v>
      </c>
      <c r="B53" s="148" t="str">
        <f t="shared" si="0"/>
        <v>18210700</v>
      </c>
      <c r="C53" s="80">
        <v>10700</v>
      </c>
      <c r="D53" s="162">
        <f t="shared" si="1"/>
        <v>1826.9230769230769</v>
      </c>
      <c r="E53" s="247" t="s">
        <v>400</v>
      </c>
      <c r="F53" s="162">
        <v>78</v>
      </c>
      <c r="G53" s="162">
        <f>F53-('Р3 (платежи) текущий'!F30+'Р3 (платежи) текущий'!G30)</f>
        <v>6</v>
      </c>
      <c r="H53" s="190" t="s">
        <v>270</v>
      </c>
      <c r="I53" s="183">
        <v>142500</v>
      </c>
    </row>
    <row r="54" spans="1:9" ht="51" x14ac:dyDescent="0.2">
      <c r="A54" s="121" t="s">
        <v>402</v>
      </c>
      <c r="B54" s="148" t="str">
        <f t="shared" si="0"/>
        <v>18210800</v>
      </c>
      <c r="C54" s="80">
        <v>10800</v>
      </c>
      <c r="D54" s="162">
        <f t="shared" si="1"/>
        <v>12123.376623376624</v>
      </c>
      <c r="E54" s="247" t="s">
        <v>400</v>
      </c>
      <c r="F54" s="162">
        <v>154</v>
      </c>
      <c r="G54" s="162">
        <f>F54-('Р3 (платежи) текущий'!F31+'Р3 (платежи) текущий'!G31)</f>
        <v>11</v>
      </c>
      <c r="H54" s="190" t="s">
        <v>270</v>
      </c>
      <c r="I54" s="183">
        <v>1867000</v>
      </c>
    </row>
    <row r="55" spans="1:9" ht="51" x14ac:dyDescent="0.2">
      <c r="A55" s="121" t="s">
        <v>243</v>
      </c>
      <c r="B55" s="148" t="str">
        <f t="shared" si="0"/>
        <v>18210900</v>
      </c>
      <c r="C55" s="80">
        <v>10900</v>
      </c>
      <c r="D55" s="162">
        <f t="shared" si="1"/>
        <v>31136.363636363636</v>
      </c>
      <c r="E55" s="247" t="s">
        <v>400</v>
      </c>
      <c r="F55" s="162">
        <v>176</v>
      </c>
      <c r="G55" s="162">
        <f>F55-('Р3 (платежи) текущий'!F32+'Р3 (платежи) текущий'!G32)</f>
        <v>11</v>
      </c>
      <c r="H55" s="190" t="s">
        <v>270</v>
      </c>
      <c r="I55" s="183">
        <v>5480000</v>
      </c>
    </row>
    <row r="56" spans="1:9" ht="51" x14ac:dyDescent="0.2">
      <c r="A56" s="121" t="s">
        <v>246</v>
      </c>
      <c r="B56" s="148" t="str">
        <f t="shared" si="0"/>
        <v>18211000</v>
      </c>
      <c r="C56" s="152">
        <v>11000</v>
      </c>
      <c r="D56" s="162">
        <v>5000</v>
      </c>
      <c r="E56" s="247" t="s">
        <v>400</v>
      </c>
      <c r="F56" s="162">
        <v>799</v>
      </c>
      <c r="G56" s="162">
        <f>F56-('Р3 (платежи) текущий'!F33+'Р3 (платежи) текущий'!G33)</f>
        <v>10</v>
      </c>
      <c r="H56" s="190" t="s">
        <v>270</v>
      </c>
      <c r="I56" s="183">
        <f>D56*F56</f>
        <v>3995000</v>
      </c>
    </row>
    <row r="57" spans="1:9" ht="51" x14ac:dyDescent="0.2">
      <c r="A57" s="121" t="s">
        <v>247</v>
      </c>
      <c r="B57" s="148" t="str">
        <f t="shared" si="0"/>
        <v>18211100</v>
      </c>
      <c r="C57" s="152">
        <v>11100</v>
      </c>
      <c r="D57" s="162">
        <v>2500</v>
      </c>
      <c r="E57" s="247" t="s">
        <v>400</v>
      </c>
      <c r="F57" s="162">
        <v>679</v>
      </c>
      <c r="G57" s="162">
        <f>F57-('Р3 (платежи) текущий'!F34+'Р3 (платежи) текущий'!G34)</f>
        <v>73</v>
      </c>
      <c r="H57" s="190" t="s">
        <v>270</v>
      </c>
      <c r="I57" s="183">
        <f>D57*F57</f>
        <v>1697500</v>
      </c>
    </row>
    <row r="58" spans="1:9" ht="51" x14ac:dyDescent="0.2">
      <c r="A58" s="121" t="s">
        <v>248</v>
      </c>
      <c r="B58" s="148" t="str">
        <f t="shared" si="0"/>
        <v>18211200</v>
      </c>
      <c r="C58" s="80">
        <v>11200</v>
      </c>
      <c r="D58" s="162">
        <f>I58/F58</f>
        <v>127.16417910447761</v>
      </c>
      <c r="E58" s="247" t="s">
        <v>400</v>
      </c>
      <c r="F58" s="162">
        <v>134</v>
      </c>
      <c r="G58" s="162">
        <f>F58-('Р3 (платежи) текущий'!F35+'Р3 (платежи) текущий'!G35)</f>
        <v>9</v>
      </c>
      <c r="H58" s="190" t="s">
        <v>270</v>
      </c>
      <c r="I58" s="183">
        <v>17040</v>
      </c>
    </row>
    <row r="59" spans="1:9" ht="51.75" thickBot="1" x14ac:dyDescent="0.25">
      <c r="A59" s="121" t="s">
        <v>251</v>
      </c>
      <c r="B59" s="148" t="str">
        <f t="shared" si="0"/>
        <v>18211300</v>
      </c>
      <c r="C59" s="81">
        <v>11300</v>
      </c>
      <c r="D59" s="185">
        <v>20000</v>
      </c>
      <c r="E59" s="254" t="s">
        <v>400</v>
      </c>
      <c r="F59" s="185">
        <v>178</v>
      </c>
      <c r="G59" s="185">
        <f>F59-('Р3 (платежи) текущий'!F36+'Р3 (платежи) текущий'!G36)</f>
        <v>-32</v>
      </c>
      <c r="H59" s="191" t="s">
        <v>270</v>
      </c>
      <c r="I59" s="187">
        <f>D59*F59</f>
        <v>3560000</v>
      </c>
    </row>
    <row r="60" spans="1:9" x14ac:dyDescent="0.25">
      <c r="C60" s="125"/>
      <c r="D60" s="126"/>
      <c r="E60" s="126"/>
    </row>
  </sheetData>
  <mergeCells count="29">
    <mergeCell ref="A38:I38"/>
    <mergeCell ref="A40:I40"/>
    <mergeCell ref="A42:B43"/>
    <mergeCell ref="C42:C44"/>
    <mergeCell ref="D42:I42"/>
    <mergeCell ref="D43:E43"/>
    <mergeCell ref="F43:H43"/>
    <mergeCell ref="I43:I44"/>
    <mergeCell ref="A1:I1"/>
    <mergeCell ref="A4:B5"/>
    <mergeCell ref="C4:C6"/>
    <mergeCell ref="D5:E5"/>
    <mergeCell ref="F5:H5"/>
    <mergeCell ref="D4:I4"/>
    <mergeCell ref="I5:I6"/>
    <mergeCell ref="A13:I13"/>
    <mergeCell ref="A16:B17"/>
    <mergeCell ref="C16:C18"/>
    <mergeCell ref="D16:I16"/>
    <mergeCell ref="D17:E17"/>
    <mergeCell ref="F17:H17"/>
    <mergeCell ref="I17:I18"/>
    <mergeCell ref="A25:I25"/>
    <mergeCell ref="A28:B29"/>
    <mergeCell ref="C28:C30"/>
    <mergeCell ref="D28:I28"/>
    <mergeCell ref="D29:E29"/>
    <mergeCell ref="F29:H29"/>
    <mergeCell ref="I29:I30"/>
  </mergeCells>
  <phoneticPr fontId="19" type="noConversion"/>
  <pageMargins left="0.70866141732283472" right="0.70866141732283472" top="0.74803149606299213" bottom="0.74803149606299213" header="0.31496062992125984" footer="0.31496062992125984"/>
  <pageSetup paperSize="9" scale="71" fitToHeight="0" orientation="landscape" r:id="rId1"/>
  <rowBreaks count="1" manualBreakCount="1">
    <brk id="24"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94"/>
  <sheetViews>
    <sheetView showGridLines="0" tabSelected="1" view="pageBreakPreview" topLeftCell="A21" zoomScale="85" zoomScaleNormal="70" zoomScaleSheetLayoutView="85" workbookViewId="0">
      <selection activeCell="F30" sqref="F30"/>
    </sheetView>
  </sheetViews>
  <sheetFormatPr defaultColWidth="8.85546875" defaultRowHeight="12.75" x14ac:dyDescent="0.25"/>
  <cols>
    <col min="1" max="1" width="60.7109375" style="259" customWidth="1"/>
    <col min="2" max="2" width="11.85546875" style="259" customWidth="1"/>
    <col min="3" max="3" width="6.7109375" style="112" customWidth="1"/>
    <col min="4" max="4" width="23.42578125" style="256" customWidth="1"/>
    <col min="5" max="5" width="14.85546875" style="256" customWidth="1"/>
    <col min="6" max="6" width="14.42578125" style="256" customWidth="1"/>
    <col min="7" max="8" width="13.42578125" style="256" customWidth="1"/>
    <col min="9" max="9" width="25" style="256" customWidth="1"/>
    <col min="10" max="10" width="15.42578125" style="112" customWidth="1"/>
    <col min="11" max="11" width="13.42578125" style="112" customWidth="1"/>
    <col min="12" max="12" width="25.7109375" style="256" customWidth="1"/>
    <col min="13" max="13" width="16.28515625" style="112" customWidth="1"/>
    <col min="14" max="14" width="19.42578125" style="142" customWidth="1"/>
    <col min="15" max="15" width="19.42578125" style="112" customWidth="1"/>
    <col min="16" max="16384" width="8.85546875" style="112"/>
  </cols>
  <sheetData>
    <row r="1" spans="1:21" s="93" customFormat="1" ht="15" customHeight="1" x14ac:dyDescent="0.25">
      <c r="A1" s="297" t="s">
        <v>460</v>
      </c>
      <c r="B1" s="297"/>
      <c r="C1" s="297"/>
      <c r="D1" s="297"/>
      <c r="E1" s="297"/>
      <c r="F1" s="297"/>
      <c r="G1" s="297"/>
      <c r="H1" s="297"/>
      <c r="I1" s="297"/>
      <c r="J1" s="297"/>
      <c r="K1" s="297"/>
      <c r="L1" s="297"/>
      <c r="M1" s="297"/>
      <c r="N1" s="297"/>
      <c r="O1" s="297"/>
    </row>
    <row r="2" spans="1:21" s="93" customFormat="1" ht="15" x14ac:dyDescent="0.25">
      <c r="A2" s="235"/>
      <c r="B2" s="235"/>
      <c r="C2" s="235"/>
      <c r="D2" s="18"/>
      <c r="E2" s="18"/>
      <c r="F2" s="18"/>
      <c r="G2" s="18"/>
      <c r="H2" s="18"/>
      <c r="I2" s="18"/>
      <c r="J2" s="235"/>
      <c r="K2" s="235"/>
      <c r="L2" s="18"/>
      <c r="M2" s="235"/>
      <c r="N2" s="235"/>
      <c r="O2" s="235"/>
    </row>
    <row r="3" spans="1:21" s="93" customFormat="1" ht="15" x14ac:dyDescent="0.25">
      <c r="A3" s="301" t="s">
        <v>121</v>
      </c>
      <c r="B3" s="301"/>
      <c r="C3" s="301"/>
      <c r="D3" s="301"/>
      <c r="E3" s="301"/>
      <c r="F3" s="301"/>
      <c r="G3" s="301"/>
      <c r="H3" s="301"/>
      <c r="I3" s="301"/>
      <c r="J3" s="301"/>
      <c r="K3" s="301"/>
      <c r="L3" s="301"/>
      <c r="M3" s="301"/>
      <c r="N3" s="301"/>
      <c r="O3" s="301"/>
    </row>
    <row r="4" spans="1:21" s="93" customFormat="1" ht="15" x14ac:dyDescent="0.25">
      <c r="A4" s="235"/>
      <c r="B4" s="235"/>
      <c r="C4" s="235"/>
      <c r="D4" s="18"/>
      <c r="E4" s="18"/>
      <c r="F4" s="18"/>
      <c r="G4" s="18"/>
      <c r="H4" s="18"/>
      <c r="I4" s="18"/>
      <c r="J4" s="235"/>
      <c r="K4" s="235"/>
      <c r="L4" s="18"/>
      <c r="M4" s="235"/>
      <c r="N4" s="235"/>
      <c r="O4" s="235"/>
    </row>
    <row r="5" spans="1:21" s="10" customFormat="1" ht="13.9" customHeight="1" x14ac:dyDescent="0.25">
      <c r="A5" s="307" t="s">
        <v>49</v>
      </c>
      <c r="B5" s="302"/>
      <c r="C5" s="299" t="s">
        <v>15</v>
      </c>
      <c r="D5" s="290" t="s">
        <v>64</v>
      </c>
      <c r="E5" s="306"/>
      <c r="F5" s="306"/>
      <c r="G5" s="306"/>
      <c r="H5" s="306"/>
      <c r="I5" s="306"/>
      <c r="J5" s="306"/>
      <c r="K5" s="306"/>
      <c r="L5" s="306"/>
      <c r="M5" s="306"/>
      <c r="N5" s="306"/>
      <c r="O5" s="306"/>
    </row>
    <row r="6" spans="1:21" s="10" customFormat="1" ht="13.9" customHeight="1" x14ac:dyDescent="0.25">
      <c r="A6" s="308"/>
      <c r="B6" s="309"/>
      <c r="C6" s="299"/>
      <c r="D6" s="311" t="s">
        <v>52</v>
      </c>
      <c r="E6" s="299" t="s">
        <v>198</v>
      </c>
      <c r="F6" s="299"/>
      <c r="G6" s="299"/>
      <c r="H6" s="299"/>
      <c r="I6" s="299" t="s">
        <v>61</v>
      </c>
      <c r="J6" s="299"/>
      <c r="K6" s="299"/>
      <c r="L6" s="290" t="s">
        <v>62</v>
      </c>
      <c r="M6" s="306"/>
      <c r="N6" s="290" t="s">
        <v>98</v>
      </c>
      <c r="O6" s="306"/>
    </row>
    <row r="7" spans="1:21" s="10" customFormat="1" ht="38.25" x14ac:dyDescent="0.25">
      <c r="A7" s="236" t="s">
        <v>119</v>
      </c>
      <c r="B7" s="237" t="s">
        <v>120</v>
      </c>
      <c r="C7" s="299"/>
      <c r="D7" s="312"/>
      <c r="E7" s="237" t="s">
        <v>474</v>
      </c>
      <c r="F7" s="237" t="s">
        <v>475</v>
      </c>
      <c r="G7" s="237" t="s">
        <v>59</v>
      </c>
      <c r="H7" s="237" t="s">
        <v>60</v>
      </c>
      <c r="I7" s="237" t="s">
        <v>53</v>
      </c>
      <c r="J7" s="242" t="s">
        <v>332</v>
      </c>
      <c r="K7" s="237" t="s">
        <v>399</v>
      </c>
      <c r="L7" s="237" t="s">
        <v>46</v>
      </c>
      <c r="M7" s="242" t="s">
        <v>45</v>
      </c>
      <c r="N7" s="237" t="s">
        <v>333</v>
      </c>
      <c r="O7" s="239" t="s">
        <v>97</v>
      </c>
    </row>
    <row r="8" spans="1:21" s="123" customFormat="1" ht="13.5" thickBot="1" x14ac:dyDescent="0.3">
      <c r="A8" s="136" t="s">
        <v>2</v>
      </c>
      <c r="B8" s="243" t="s">
        <v>4</v>
      </c>
      <c r="C8" s="248" t="s">
        <v>3</v>
      </c>
      <c r="D8" s="248" t="s">
        <v>5</v>
      </c>
      <c r="E8" s="248" t="s">
        <v>8</v>
      </c>
      <c r="F8" s="248" t="s">
        <v>19</v>
      </c>
      <c r="G8" s="248" t="s">
        <v>20</v>
      </c>
      <c r="H8" s="248" t="s">
        <v>21</v>
      </c>
      <c r="I8" s="248" t="s">
        <v>22</v>
      </c>
      <c r="J8" s="248" t="s">
        <v>23</v>
      </c>
      <c r="K8" s="248" t="s">
        <v>24</v>
      </c>
      <c r="L8" s="248" t="s">
        <v>26</v>
      </c>
      <c r="M8" s="248" t="s">
        <v>27</v>
      </c>
      <c r="N8" s="248" t="s">
        <v>28</v>
      </c>
      <c r="O8" s="257" t="s">
        <v>29</v>
      </c>
      <c r="P8" s="10"/>
      <c r="Q8" s="10"/>
      <c r="R8" s="10"/>
      <c r="S8" s="10"/>
      <c r="T8" s="10"/>
      <c r="U8" s="10"/>
    </row>
    <row r="9" spans="1:21" s="10" customFormat="1" ht="25.5" x14ac:dyDescent="0.2">
      <c r="A9" s="137" t="s">
        <v>95</v>
      </c>
      <c r="B9" s="138" t="s">
        <v>96</v>
      </c>
      <c r="C9" s="106" t="s">
        <v>335</v>
      </c>
      <c r="D9" s="251" t="s">
        <v>25</v>
      </c>
      <c r="E9" s="251" t="s">
        <v>25</v>
      </c>
      <c r="F9" s="251" t="s">
        <v>25</v>
      </c>
      <c r="G9" s="251" t="s">
        <v>25</v>
      </c>
      <c r="H9" s="251" t="s">
        <v>25</v>
      </c>
      <c r="I9" s="251" t="s">
        <v>25</v>
      </c>
      <c r="J9" s="173" t="s">
        <v>169</v>
      </c>
      <c r="K9" s="173" t="s">
        <v>166</v>
      </c>
      <c r="L9" s="251" t="s">
        <v>25</v>
      </c>
      <c r="M9" s="139" t="s">
        <v>25</v>
      </c>
      <c r="N9" s="173" t="s">
        <v>338</v>
      </c>
      <c r="O9" s="174" t="s">
        <v>99</v>
      </c>
    </row>
    <row r="10" spans="1:21" s="10" customFormat="1" ht="26.25" thickBot="1" x14ac:dyDescent="0.25">
      <c r="A10" s="137" t="s">
        <v>100</v>
      </c>
      <c r="B10" s="138" t="s">
        <v>101</v>
      </c>
      <c r="C10" s="108" t="s">
        <v>341</v>
      </c>
      <c r="D10" s="252" t="s">
        <v>102</v>
      </c>
      <c r="E10" s="252" t="s">
        <v>103</v>
      </c>
      <c r="F10" s="252" t="s">
        <v>104</v>
      </c>
      <c r="G10" s="252" t="s">
        <v>105</v>
      </c>
      <c r="H10" s="252" t="s">
        <v>106</v>
      </c>
      <c r="I10" s="252" t="s">
        <v>107</v>
      </c>
      <c r="J10" s="20" t="s">
        <v>168</v>
      </c>
      <c r="K10" s="20" t="s">
        <v>167</v>
      </c>
      <c r="L10" s="252" t="s">
        <v>108</v>
      </c>
      <c r="M10" s="20" t="s">
        <v>109</v>
      </c>
      <c r="N10" s="175" t="s">
        <v>114</v>
      </c>
      <c r="O10" s="176" t="s">
        <v>110</v>
      </c>
    </row>
    <row r="13" spans="1:21" s="93" customFormat="1" ht="15" x14ac:dyDescent="0.25">
      <c r="A13" s="301" t="s">
        <v>204</v>
      </c>
      <c r="B13" s="301"/>
      <c r="C13" s="301"/>
      <c r="D13" s="301"/>
      <c r="E13" s="301"/>
      <c r="F13" s="301"/>
      <c r="G13" s="301"/>
      <c r="H13" s="301"/>
      <c r="I13" s="301"/>
      <c r="J13" s="301"/>
      <c r="K13" s="301"/>
      <c r="L13" s="301"/>
      <c r="M13" s="301"/>
      <c r="N13" s="301"/>
      <c r="O13" s="301"/>
    </row>
    <row r="14" spans="1:21" s="93" customFormat="1" ht="15" x14ac:dyDescent="0.25">
      <c r="A14" s="235"/>
      <c r="B14" s="235"/>
      <c r="C14" s="235"/>
      <c r="D14" s="18"/>
      <c r="E14" s="18"/>
      <c r="F14" s="18"/>
      <c r="G14" s="18"/>
      <c r="H14" s="18"/>
      <c r="I14" s="18"/>
      <c r="J14" s="235"/>
      <c r="K14" s="235"/>
      <c r="L14" s="18"/>
      <c r="M14" s="235"/>
      <c r="N14" s="235"/>
      <c r="O14" s="235"/>
    </row>
    <row r="15" spans="1:21" s="10" customFormat="1" ht="27.75" customHeight="1" x14ac:dyDescent="0.25">
      <c r="A15" s="307" t="s">
        <v>49</v>
      </c>
      <c r="B15" s="302"/>
      <c r="C15" s="290" t="s">
        <v>15</v>
      </c>
      <c r="D15" s="290" t="s">
        <v>185</v>
      </c>
      <c r="E15" s="306"/>
      <c r="F15" s="306"/>
      <c r="G15" s="306"/>
      <c r="H15" s="306"/>
      <c r="I15" s="306"/>
    </row>
    <row r="16" spans="1:21" s="10" customFormat="1" ht="13.9" customHeight="1" x14ac:dyDescent="0.25">
      <c r="A16" s="308"/>
      <c r="B16" s="309"/>
      <c r="C16" s="290"/>
      <c r="D16" s="290" t="s">
        <v>197</v>
      </c>
      <c r="E16" s="306"/>
      <c r="F16" s="306"/>
      <c r="G16" s="306"/>
      <c r="H16" s="306"/>
      <c r="I16" s="306"/>
    </row>
    <row r="17" spans="1:21" s="10" customFormat="1" ht="40.15" customHeight="1" x14ac:dyDescent="0.25">
      <c r="A17" s="236" t="s">
        <v>50</v>
      </c>
      <c r="B17" s="237" t="s">
        <v>57</v>
      </c>
      <c r="C17" s="290"/>
      <c r="D17" s="272" t="s">
        <v>473</v>
      </c>
      <c r="E17" s="299" t="s">
        <v>184</v>
      </c>
      <c r="F17" s="299"/>
      <c r="G17" s="299"/>
      <c r="H17" s="290" t="s">
        <v>186</v>
      </c>
      <c r="I17" s="306"/>
    </row>
    <row r="18" spans="1:21" s="123" customFormat="1" ht="15" customHeight="1" thickBot="1" x14ac:dyDescent="0.3">
      <c r="A18" s="136" t="s">
        <v>2</v>
      </c>
      <c r="B18" s="243" t="s">
        <v>4</v>
      </c>
      <c r="C18" s="248" t="s">
        <v>3</v>
      </c>
      <c r="D18" s="248" t="s">
        <v>5</v>
      </c>
      <c r="E18" s="314" t="s">
        <v>8</v>
      </c>
      <c r="F18" s="314"/>
      <c r="G18" s="314"/>
      <c r="H18" s="316" t="s">
        <v>19</v>
      </c>
      <c r="I18" s="317"/>
    </row>
    <row r="19" spans="1:21" s="10" customFormat="1" ht="26.45" customHeight="1" x14ac:dyDescent="0.2">
      <c r="A19" s="137" t="s">
        <v>95</v>
      </c>
      <c r="B19" s="138" t="s">
        <v>96</v>
      </c>
      <c r="C19" s="106" t="s">
        <v>335</v>
      </c>
      <c r="D19" s="251" t="s">
        <v>25</v>
      </c>
      <c r="E19" s="313" t="s">
        <v>189</v>
      </c>
      <c r="F19" s="313"/>
      <c r="G19" s="313"/>
      <c r="H19" s="318" t="s">
        <v>25</v>
      </c>
      <c r="I19" s="319"/>
    </row>
    <row r="20" spans="1:21" s="10" customFormat="1" ht="27.6" customHeight="1" thickBot="1" x14ac:dyDescent="0.25">
      <c r="A20" s="137" t="s">
        <v>100</v>
      </c>
      <c r="B20" s="138" t="s">
        <v>101</v>
      </c>
      <c r="C20" s="108" t="s">
        <v>341</v>
      </c>
      <c r="D20" s="252" t="s">
        <v>112</v>
      </c>
      <c r="E20" s="315" t="s">
        <v>25</v>
      </c>
      <c r="F20" s="315"/>
      <c r="G20" s="315"/>
      <c r="H20" s="320" t="s">
        <v>187</v>
      </c>
      <c r="I20" s="321"/>
    </row>
    <row r="21" spans="1:21" x14ac:dyDescent="0.25">
      <c r="I21" s="112"/>
      <c r="L21" s="112"/>
      <c r="N21" s="112"/>
    </row>
    <row r="22" spans="1:21" ht="14.25" x14ac:dyDescent="0.25">
      <c r="A22" s="146" t="s">
        <v>256</v>
      </c>
      <c r="L22" s="112"/>
      <c r="M22" s="141"/>
    </row>
    <row r="24" spans="1:21" s="93" customFormat="1" ht="15" x14ac:dyDescent="0.25">
      <c r="A24" s="297" t="s">
        <v>460</v>
      </c>
      <c r="B24" s="297"/>
      <c r="C24" s="297"/>
      <c r="D24" s="297"/>
      <c r="E24" s="297"/>
      <c r="F24" s="297"/>
      <c r="G24" s="297"/>
      <c r="H24" s="297"/>
      <c r="I24" s="297"/>
      <c r="J24" s="297"/>
      <c r="K24" s="297"/>
      <c r="L24" s="297"/>
      <c r="M24" s="297"/>
      <c r="N24" s="297"/>
      <c r="O24" s="297"/>
    </row>
    <row r="25" spans="1:21" s="93" customFormat="1" ht="15" x14ac:dyDescent="0.25">
      <c r="A25" s="235"/>
      <c r="B25" s="235"/>
      <c r="C25" s="235"/>
      <c r="D25" s="235"/>
      <c r="E25" s="235"/>
      <c r="F25" s="235"/>
      <c r="G25" s="235"/>
      <c r="H25" s="235"/>
      <c r="I25" s="235"/>
      <c r="J25" s="235"/>
      <c r="K25" s="235"/>
      <c r="L25" s="235"/>
      <c r="M25" s="235"/>
      <c r="N25" s="235"/>
      <c r="O25" s="235"/>
    </row>
    <row r="26" spans="1:21" s="93" customFormat="1" ht="15" x14ac:dyDescent="0.25">
      <c r="A26" s="301" t="s">
        <v>121</v>
      </c>
      <c r="B26" s="301"/>
      <c r="C26" s="301"/>
      <c r="D26" s="301"/>
      <c r="E26" s="301"/>
      <c r="F26" s="301"/>
      <c r="G26" s="301"/>
      <c r="H26" s="301"/>
      <c r="I26" s="301"/>
      <c r="J26" s="301"/>
      <c r="K26" s="301"/>
      <c r="L26" s="301"/>
      <c r="M26" s="301"/>
      <c r="N26" s="301"/>
      <c r="O26" s="301"/>
    </row>
    <row r="27" spans="1:21" s="93" customFormat="1" ht="15" x14ac:dyDescent="0.25">
      <c r="A27" s="235"/>
      <c r="B27" s="235"/>
      <c r="C27" s="235"/>
      <c r="D27" s="18"/>
      <c r="E27" s="18"/>
      <c r="F27" s="18"/>
      <c r="G27" s="18"/>
      <c r="H27" s="18"/>
      <c r="I27" s="18"/>
      <c r="J27" s="235"/>
      <c r="K27" s="235"/>
      <c r="L27" s="18"/>
      <c r="M27" s="235"/>
      <c r="N27" s="235"/>
      <c r="O27" s="235"/>
    </row>
    <row r="28" spans="1:21" s="10" customFormat="1" ht="13.9" customHeight="1" x14ac:dyDescent="0.25">
      <c r="A28" s="307" t="s">
        <v>49</v>
      </c>
      <c r="B28" s="302"/>
      <c r="C28" s="299" t="s">
        <v>15</v>
      </c>
      <c r="D28" s="290" t="s">
        <v>264</v>
      </c>
      <c r="E28" s="306"/>
      <c r="F28" s="306"/>
      <c r="G28" s="306"/>
      <c r="H28" s="306"/>
      <c r="I28" s="306"/>
      <c r="J28" s="306"/>
      <c r="K28" s="306"/>
      <c r="L28" s="306"/>
      <c r="M28" s="306"/>
      <c r="N28" s="306"/>
      <c r="O28" s="306"/>
    </row>
    <row r="29" spans="1:21" s="10" customFormat="1" ht="13.9" customHeight="1" x14ac:dyDescent="0.25">
      <c r="A29" s="308"/>
      <c r="B29" s="309"/>
      <c r="C29" s="299"/>
      <c r="D29" s="311" t="s">
        <v>52</v>
      </c>
      <c r="E29" s="299" t="s">
        <v>198</v>
      </c>
      <c r="F29" s="299"/>
      <c r="G29" s="299"/>
      <c r="H29" s="299"/>
      <c r="I29" s="299" t="s">
        <v>61</v>
      </c>
      <c r="J29" s="299"/>
      <c r="K29" s="299"/>
      <c r="L29" s="290" t="s">
        <v>62</v>
      </c>
      <c r="M29" s="306"/>
      <c r="N29" s="290" t="s">
        <v>98</v>
      </c>
      <c r="O29" s="306"/>
    </row>
    <row r="30" spans="1:21" s="10" customFormat="1" ht="38.25" x14ac:dyDescent="0.25">
      <c r="A30" s="177" t="s">
        <v>119</v>
      </c>
      <c r="B30" s="242" t="s">
        <v>120</v>
      </c>
      <c r="C30" s="299"/>
      <c r="D30" s="312"/>
      <c r="E30" s="242" t="s">
        <v>474</v>
      </c>
      <c r="F30" s="242" t="s">
        <v>475</v>
      </c>
      <c r="G30" s="242" t="s">
        <v>59</v>
      </c>
      <c r="H30" s="242" t="s">
        <v>60</v>
      </c>
      <c r="I30" s="242" t="s">
        <v>53</v>
      </c>
      <c r="J30" s="242" t="s">
        <v>265</v>
      </c>
      <c r="K30" s="242" t="s">
        <v>399</v>
      </c>
      <c r="L30" s="242" t="s">
        <v>46</v>
      </c>
      <c r="M30" s="242" t="s">
        <v>45</v>
      </c>
      <c r="N30" s="242" t="s">
        <v>260</v>
      </c>
      <c r="O30" s="239" t="s">
        <v>97</v>
      </c>
    </row>
    <row r="31" spans="1:21" s="123" customFormat="1" ht="13.5" thickBot="1" x14ac:dyDescent="0.3">
      <c r="A31" s="178" t="s">
        <v>2</v>
      </c>
      <c r="B31" s="243" t="s">
        <v>4</v>
      </c>
      <c r="C31" s="248" t="s">
        <v>3</v>
      </c>
      <c r="D31" s="248" t="s">
        <v>5</v>
      </c>
      <c r="E31" s="248" t="s">
        <v>8</v>
      </c>
      <c r="F31" s="248" t="s">
        <v>19</v>
      </c>
      <c r="G31" s="248" t="s">
        <v>20</v>
      </c>
      <c r="H31" s="248" t="s">
        <v>21</v>
      </c>
      <c r="I31" s="248" t="s">
        <v>22</v>
      </c>
      <c r="J31" s="248" t="s">
        <v>23</v>
      </c>
      <c r="K31" s="248" t="s">
        <v>24</v>
      </c>
      <c r="L31" s="248" t="s">
        <v>26</v>
      </c>
      <c r="M31" s="248" t="s">
        <v>27</v>
      </c>
      <c r="N31" s="248" t="s">
        <v>28</v>
      </c>
      <c r="O31" s="257" t="s">
        <v>29</v>
      </c>
      <c r="P31" s="10"/>
      <c r="Q31" s="10"/>
      <c r="R31" s="10"/>
      <c r="S31" s="10"/>
      <c r="T31" s="10"/>
      <c r="U31" s="10"/>
    </row>
    <row r="32" spans="1:21" s="10" customFormat="1" ht="25.5" x14ac:dyDescent="0.2">
      <c r="A32" s="121" t="s">
        <v>268</v>
      </c>
      <c r="B32" s="148" t="str">
        <f t="shared" ref="B32:B58" si="0">182&amp;C32</f>
        <v>18210100</v>
      </c>
      <c r="C32" s="106">
        <v>10100</v>
      </c>
      <c r="D32" s="251" t="s">
        <v>25</v>
      </c>
      <c r="E32" s="251" t="s">
        <v>25</v>
      </c>
      <c r="F32" s="246" t="s">
        <v>25</v>
      </c>
      <c r="G32" s="246" t="s">
        <v>25</v>
      </c>
      <c r="H32" s="246" t="s">
        <v>25</v>
      </c>
      <c r="I32" s="246" t="s">
        <v>25</v>
      </c>
      <c r="J32" s="179">
        <f t="shared" ref="J32:K32" si="1">SUM(J33:J34)</f>
        <v>89</v>
      </c>
      <c r="K32" s="179">
        <f t="shared" si="1"/>
        <v>5</v>
      </c>
      <c r="L32" s="246" t="s">
        <v>25</v>
      </c>
      <c r="M32" s="246" t="s">
        <v>25</v>
      </c>
      <c r="N32" s="180">
        <f>SUM(N33:N34)</f>
        <v>2360443.352</v>
      </c>
      <c r="O32" s="181">
        <f>SUM(O33:O34)</f>
        <v>2500443.352</v>
      </c>
    </row>
    <row r="33" spans="1:15" s="10" customFormat="1" ht="25.5" x14ac:dyDescent="0.2">
      <c r="A33" s="127" t="s">
        <v>406</v>
      </c>
      <c r="B33" s="148" t="str">
        <f t="shared" si="0"/>
        <v>18210101</v>
      </c>
      <c r="C33" s="152">
        <v>10101</v>
      </c>
      <c r="D33" s="244" t="s">
        <v>255</v>
      </c>
      <c r="E33" s="162">
        <v>10000</v>
      </c>
      <c r="F33" s="244" t="s">
        <v>253</v>
      </c>
      <c r="G33" s="244" t="s">
        <v>253</v>
      </c>
      <c r="H33" s="244" t="s">
        <v>253</v>
      </c>
      <c r="I33" s="247" t="s">
        <v>257</v>
      </c>
      <c r="J33" s="182">
        <v>40</v>
      </c>
      <c r="K33" s="182">
        <v>2</v>
      </c>
      <c r="L33" s="244" t="s">
        <v>25</v>
      </c>
      <c r="M33" s="244" t="s">
        <v>25</v>
      </c>
      <c r="N33" s="162">
        <f>E33*J33</f>
        <v>400000</v>
      </c>
      <c r="O33" s="183">
        <f>E33*(J33+K33)</f>
        <v>420000</v>
      </c>
    </row>
    <row r="34" spans="1:15" ht="91.5" customHeight="1" x14ac:dyDescent="0.2">
      <c r="A34" s="127" t="s">
        <v>407</v>
      </c>
      <c r="B34" s="148" t="str">
        <f t="shared" si="0"/>
        <v>18210102</v>
      </c>
      <c r="C34" s="152">
        <v>10102</v>
      </c>
      <c r="D34" s="33" t="s">
        <v>258</v>
      </c>
      <c r="E34" s="33" t="s">
        <v>253</v>
      </c>
      <c r="F34" s="162">
        <v>10</v>
      </c>
      <c r="G34" s="162">
        <v>40000</v>
      </c>
      <c r="H34" s="244" t="s">
        <v>253</v>
      </c>
      <c r="I34" s="247" t="s">
        <v>259</v>
      </c>
      <c r="J34" s="182">
        <v>49</v>
      </c>
      <c r="K34" s="182">
        <v>3</v>
      </c>
      <c r="L34" s="247" t="s">
        <v>403</v>
      </c>
      <c r="M34" s="162">
        <f>5684*0.78</f>
        <v>4433.5200000000004</v>
      </c>
      <c r="N34" s="162">
        <f>J34*G34+M34*F34/100</f>
        <v>1960443.352</v>
      </c>
      <c r="O34" s="183">
        <f>(J34+K34)*G34+M34*F34/100</f>
        <v>2080443.352</v>
      </c>
    </row>
    <row r="35" spans="1:15" ht="25.5" x14ac:dyDescent="0.2">
      <c r="A35" s="121" t="s">
        <v>226</v>
      </c>
      <c r="B35" s="148" t="str">
        <f t="shared" si="0"/>
        <v>18210200</v>
      </c>
      <c r="C35" s="152">
        <v>10200</v>
      </c>
      <c r="D35" s="253" t="s">
        <v>25</v>
      </c>
      <c r="E35" s="253" t="s">
        <v>25</v>
      </c>
      <c r="F35" s="244" t="s">
        <v>25</v>
      </c>
      <c r="G35" s="244" t="s">
        <v>25</v>
      </c>
      <c r="H35" s="244" t="s">
        <v>25</v>
      </c>
      <c r="I35" s="244" t="s">
        <v>25</v>
      </c>
      <c r="J35" s="182">
        <f t="shared" ref="J35:K35" si="2">SUM(J36:J37)</f>
        <v>128</v>
      </c>
      <c r="K35" s="182">
        <f t="shared" si="2"/>
        <v>8</v>
      </c>
      <c r="L35" s="244" t="s">
        <v>25</v>
      </c>
      <c r="M35" s="244" t="s">
        <v>25</v>
      </c>
      <c r="N35" s="162">
        <f>SUM(N36:N37)</f>
        <v>3250000</v>
      </c>
      <c r="O35" s="183">
        <f>SUM(O36:O37)</f>
        <v>3450000</v>
      </c>
    </row>
    <row r="36" spans="1:15" ht="38.25" x14ac:dyDescent="0.2">
      <c r="A36" s="127" t="s">
        <v>408</v>
      </c>
      <c r="B36" s="148" t="str">
        <f t="shared" si="0"/>
        <v>18210201</v>
      </c>
      <c r="C36" s="152">
        <v>10201</v>
      </c>
      <c r="D36" s="253" t="s">
        <v>255</v>
      </c>
      <c r="E36" s="160">
        <v>20000</v>
      </c>
      <c r="F36" s="244" t="s">
        <v>25</v>
      </c>
      <c r="G36" s="244" t="s">
        <v>25</v>
      </c>
      <c r="H36" s="244" t="s">
        <v>25</v>
      </c>
      <c r="I36" s="247" t="s">
        <v>257</v>
      </c>
      <c r="J36" s="182">
        <v>59</v>
      </c>
      <c r="K36" s="182">
        <v>4</v>
      </c>
      <c r="L36" s="244" t="s">
        <v>25</v>
      </c>
      <c r="M36" s="244" t="s">
        <v>25</v>
      </c>
      <c r="N36" s="162">
        <f>E36*J36</f>
        <v>1180000</v>
      </c>
      <c r="O36" s="183">
        <f>E36*(J36+K36)</f>
        <v>1260000</v>
      </c>
    </row>
    <row r="37" spans="1:15" ht="38.25" x14ac:dyDescent="0.2">
      <c r="A37" s="127" t="s">
        <v>409</v>
      </c>
      <c r="B37" s="148" t="str">
        <f t="shared" si="0"/>
        <v>18210202</v>
      </c>
      <c r="C37" s="152">
        <v>10202</v>
      </c>
      <c r="D37" s="253" t="s">
        <v>255</v>
      </c>
      <c r="E37" s="160">
        <v>30000</v>
      </c>
      <c r="F37" s="244" t="s">
        <v>25</v>
      </c>
      <c r="G37" s="244" t="s">
        <v>25</v>
      </c>
      <c r="H37" s="244" t="s">
        <v>25</v>
      </c>
      <c r="I37" s="247" t="s">
        <v>257</v>
      </c>
      <c r="J37" s="182">
        <v>69</v>
      </c>
      <c r="K37" s="182">
        <v>4</v>
      </c>
      <c r="L37" s="244" t="s">
        <v>25</v>
      </c>
      <c r="M37" s="244" t="s">
        <v>25</v>
      </c>
      <c r="N37" s="162">
        <f>E37*J37</f>
        <v>2070000</v>
      </c>
      <c r="O37" s="183">
        <f>E37*(J37+K37)</f>
        <v>2190000</v>
      </c>
    </row>
    <row r="38" spans="1:15" ht="25.5" x14ac:dyDescent="0.2">
      <c r="A38" s="121" t="s">
        <v>230</v>
      </c>
      <c r="B38" s="148" t="str">
        <f t="shared" si="0"/>
        <v>18210300</v>
      </c>
      <c r="C38" s="152">
        <v>10300</v>
      </c>
      <c r="D38" s="253" t="s">
        <v>25</v>
      </c>
      <c r="E38" s="253" t="s">
        <v>25</v>
      </c>
      <c r="F38" s="244" t="s">
        <v>25</v>
      </c>
      <c r="G38" s="244" t="s">
        <v>25</v>
      </c>
      <c r="H38" s="244" t="s">
        <v>25</v>
      </c>
      <c r="I38" s="244" t="s">
        <v>25</v>
      </c>
      <c r="J38" s="182">
        <f>SUM(J39:J45)</f>
        <v>369</v>
      </c>
      <c r="K38" s="182">
        <f>SUM(K39:K45)</f>
        <v>20</v>
      </c>
      <c r="L38" s="244" t="s">
        <v>25</v>
      </c>
      <c r="M38" s="244" t="s">
        <v>25</v>
      </c>
      <c r="N38" s="162">
        <f>SUM(N39:N45)</f>
        <v>5586400</v>
      </c>
      <c r="O38" s="183">
        <f>SUM(O39:O45)</f>
        <v>5927000</v>
      </c>
    </row>
    <row r="39" spans="1:15" ht="38.25" x14ac:dyDescent="0.2">
      <c r="A39" s="127" t="s">
        <v>410</v>
      </c>
      <c r="B39" s="148" t="str">
        <f t="shared" si="0"/>
        <v>18210301</v>
      </c>
      <c r="C39" s="152">
        <v>10301</v>
      </c>
      <c r="D39" s="33" t="s">
        <v>255</v>
      </c>
      <c r="E39" s="160">
        <v>200</v>
      </c>
      <c r="F39" s="244" t="s">
        <v>25</v>
      </c>
      <c r="G39" s="244" t="s">
        <v>25</v>
      </c>
      <c r="H39" s="244" t="s">
        <v>25</v>
      </c>
      <c r="I39" s="247" t="s">
        <v>261</v>
      </c>
      <c r="J39" s="182">
        <v>57</v>
      </c>
      <c r="K39" s="182">
        <v>3</v>
      </c>
      <c r="L39" s="244" t="s">
        <v>25</v>
      </c>
      <c r="M39" s="244" t="s">
        <v>25</v>
      </c>
      <c r="N39" s="162">
        <f>E39*J39</f>
        <v>11400</v>
      </c>
      <c r="O39" s="183">
        <f>E39*(J39+K39)</f>
        <v>12000</v>
      </c>
    </row>
    <row r="40" spans="1:15" ht="63.75" x14ac:dyDescent="0.2">
      <c r="A40" s="127" t="s">
        <v>411</v>
      </c>
      <c r="B40" s="148" t="str">
        <f t="shared" si="0"/>
        <v>18210302</v>
      </c>
      <c r="C40" s="152">
        <v>10302</v>
      </c>
      <c r="D40" s="33" t="s">
        <v>255</v>
      </c>
      <c r="E40" s="160">
        <v>100000</v>
      </c>
      <c r="F40" s="244" t="s">
        <v>25</v>
      </c>
      <c r="G40" s="244" t="s">
        <v>25</v>
      </c>
      <c r="H40" s="244" t="s">
        <v>25</v>
      </c>
      <c r="I40" s="247" t="s">
        <v>257</v>
      </c>
      <c r="J40" s="182">
        <v>48</v>
      </c>
      <c r="K40" s="182">
        <v>3</v>
      </c>
      <c r="L40" s="244" t="s">
        <v>25</v>
      </c>
      <c r="M40" s="244" t="s">
        <v>25</v>
      </c>
      <c r="N40" s="162">
        <f>E40*J40</f>
        <v>4800000</v>
      </c>
      <c r="O40" s="183">
        <f>E40*(J40+K40)</f>
        <v>5100000</v>
      </c>
    </row>
    <row r="41" spans="1:15" ht="76.5" x14ac:dyDescent="0.2">
      <c r="A41" s="127" t="s">
        <v>412</v>
      </c>
      <c r="B41" s="148" t="str">
        <f t="shared" si="0"/>
        <v>18210303</v>
      </c>
      <c r="C41" s="152">
        <v>10303</v>
      </c>
      <c r="D41" s="33" t="s">
        <v>255</v>
      </c>
      <c r="E41" s="160">
        <v>10000</v>
      </c>
      <c r="F41" s="244" t="s">
        <v>25</v>
      </c>
      <c r="G41" s="244" t="s">
        <v>25</v>
      </c>
      <c r="H41" s="244" t="s">
        <v>25</v>
      </c>
      <c r="I41" s="247" t="s">
        <v>257</v>
      </c>
      <c r="J41" s="182">
        <v>39</v>
      </c>
      <c r="K41" s="182">
        <v>2</v>
      </c>
      <c r="L41" s="244" t="s">
        <v>25</v>
      </c>
      <c r="M41" s="244" t="s">
        <v>25</v>
      </c>
      <c r="N41" s="162">
        <f>E41*J41</f>
        <v>390000</v>
      </c>
      <c r="O41" s="183">
        <f>E41*(J41+K41)</f>
        <v>410000</v>
      </c>
    </row>
    <row r="42" spans="1:15" ht="89.25" x14ac:dyDescent="0.2">
      <c r="A42" s="127" t="s">
        <v>413</v>
      </c>
      <c r="B42" s="148" t="str">
        <f t="shared" si="0"/>
        <v>18210304</v>
      </c>
      <c r="C42" s="152">
        <v>10304</v>
      </c>
      <c r="D42" s="33" t="s">
        <v>255</v>
      </c>
      <c r="E42" s="160">
        <v>1000</v>
      </c>
      <c r="F42" s="244" t="s">
        <v>25</v>
      </c>
      <c r="G42" s="244" t="s">
        <v>25</v>
      </c>
      <c r="H42" s="244" t="s">
        <v>25</v>
      </c>
      <c r="I42" s="247" t="s">
        <v>257</v>
      </c>
      <c r="J42" s="182">
        <v>31</v>
      </c>
      <c r="K42" s="182">
        <v>2</v>
      </c>
      <c r="L42" s="244" t="s">
        <v>25</v>
      </c>
      <c r="M42" s="244" t="s">
        <v>25</v>
      </c>
      <c r="N42" s="162">
        <f>E42*J42</f>
        <v>31000</v>
      </c>
      <c r="O42" s="183">
        <f>E42*(J42+K42)</f>
        <v>33000</v>
      </c>
    </row>
    <row r="43" spans="1:15" ht="25.5" x14ac:dyDescent="0.2">
      <c r="A43" s="121" t="s">
        <v>401</v>
      </c>
      <c r="B43" s="148" t="str">
        <f t="shared" si="0"/>
        <v>18210305</v>
      </c>
      <c r="C43" s="152">
        <v>10305</v>
      </c>
      <c r="D43" s="253" t="s">
        <v>25</v>
      </c>
      <c r="E43" s="253" t="s">
        <v>25</v>
      </c>
      <c r="F43" s="244" t="s">
        <v>25</v>
      </c>
      <c r="G43" s="244" t="s">
        <v>25</v>
      </c>
      <c r="H43" s="244" t="s">
        <v>25</v>
      </c>
      <c r="I43" s="244" t="s">
        <v>25</v>
      </c>
      <c r="J43" s="182">
        <f t="shared" ref="J43" si="3">SUM(J44:J45)</f>
        <v>97</v>
      </c>
      <c r="K43" s="182">
        <f>SUM(K44:K45)</f>
        <v>5</v>
      </c>
      <c r="L43" s="244" t="s">
        <v>25</v>
      </c>
      <c r="M43" s="244" t="s">
        <v>25</v>
      </c>
      <c r="N43" s="162">
        <f>SUM(N44:N45)</f>
        <v>177000</v>
      </c>
      <c r="O43" s="183">
        <f>SUM(O44:O45)</f>
        <v>186000</v>
      </c>
    </row>
    <row r="44" spans="1:15" ht="38.25" x14ac:dyDescent="0.2">
      <c r="A44" s="127" t="s">
        <v>414</v>
      </c>
      <c r="B44" s="148" t="str">
        <f t="shared" si="0"/>
        <v>18210306</v>
      </c>
      <c r="C44" s="152">
        <v>10306</v>
      </c>
      <c r="D44" s="33" t="s">
        <v>255</v>
      </c>
      <c r="E44" s="160">
        <v>1000</v>
      </c>
      <c r="F44" s="244"/>
      <c r="G44" s="244"/>
      <c r="H44" s="244"/>
      <c r="I44" s="247" t="s">
        <v>257</v>
      </c>
      <c r="J44" s="182">
        <v>57</v>
      </c>
      <c r="K44" s="182">
        <v>3</v>
      </c>
      <c r="L44" s="244" t="s">
        <v>25</v>
      </c>
      <c r="M44" s="244" t="s">
        <v>25</v>
      </c>
      <c r="N44" s="162">
        <f>E44*J44</f>
        <v>57000</v>
      </c>
      <c r="O44" s="183">
        <f>E44*(J44+K44)</f>
        <v>60000</v>
      </c>
    </row>
    <row r="45" spans="1:15" ht="25.5" x14ac:dyDescent="0.2">
      <c r="A45" s="127" t="s">
        <v>415</v>
      </c>
      <c r="B45" s="148" t="str">
        <f t="shared" si="0"/>
        <v>18210307</v>
      </c>
      <c r="C45" s="152">
        <v>10307</v>
      </c>
      <c r="D45" s="33" t="s">
        <v>255</v>
      </c>
      <c r="E45" s="160">
        <v>3000</v>
      </c>
      <c r="F45" s="244"/>
      <c r="G45" s="244"/>
      <c r="H45" s="244"/>
      <c r="I45" s="247" t="s">
        <v>257</v>
      </c>
      <c r="J45" s="182">
        <v>40</v>
      </c>
      <c r="K45" s="182">
        <v>2</v>
      </c>
      <c r="L45" s="244" t="s">
        <v>25</v>
      </c>
      <c r="M45" s="244" t="s">
        <v>25</v>
      </c>
      <c r="N45" s="162">
        <f>E45*J45</f>
        <v>120000</v>
      </c>
      <c r="O45" s="183">
        <f>E45*(J45+K45)</f>
        <v>126000</v>
      </c>
    </row>
    <row r="46" spans="1:15" ht="38.25" x14ac:dyDescent="0.2">
      <c r="A46" s="121" t="s">
        <v>237</v>
      </c>
      <c r="B46" s="148" t="str">
        <f t="shared" si="0"/>
        <v>18210400</v>
      </c>
      <c r="C46" s="152">
        <v>10400</v>
      </c>
      <c r="D46" s="253" t="s">
        <v>25</v>
      </c>
      <c r="E46" s="253" t="s">
        <v>25</v>
      </c>
      <c r="F46" s="244" t="s">
        <v>25</v>
      </c>
      <c r="G46" s="244" t="s">
        <v>25</v>
      </c>
      <c r="H46" s="244" t="s">
        <v>25</v>
      </c>
      <c r="I46" s="244" t="s">
        <v>25</v>
      </c>
      <c r="J46" s="182">
        <f t="shared" ref="J46" si="4">SUM(J47:J48)</f>
        <v>68</v>
      </c>
      <c r="K46" s="182">
        <f>SUM(K47:K48)</f>
        <v>4</v>
      </c>
      <c r="L46" s="244" t="s">
        <v>25</v>
      </c>
      <c r="M46" s="244" t="s">
        <v>25</v>
      </c>
      <c r="N46" s="162">
        <f>SUM(N47:N48)</f>
        <v>124000</v>
      </c>
      <c r="O46" s="183">
        <f>SUM(O47:O48)</f>
        <v>130500</v>
      </c>
    </row>
    <row r="47" spans="1:15" ht="25.5" x14ac:dyDescent="0.2">
      <c r="A47" s="127" t="s">
        <v>416</v>
      </c>
      <c r="B47" s="148" t="str">
        <f t="shared" si="0"/>
        <v>18210401</v>
      </c>
      <c r="C47" s="152">
        <v>10401</v>
      </c>
      <c r="D47" s="33" t="s">
        <v>255</v>
      </c>
      <c r="E47" s="160">
        <v>500</v>
      </c>
      <c r="F47" s="244" t="s">
        <v>25</v>
      </c>
      <c r="G47" s="244" t="s">
        <v>25</v>
      </c>
      <c r="H47" s="244" t="s">
        <v>25</v>
      </c>
      <c r="I47" s="247" t="s">
        <v>257</v>
      </c>
      <c r="J47" s="182">
        <v>48</v>
      </c>
      <c r="K47" s="182">
        <v>3</v>
      </c>
      <c r="L47" s="244" t="s">
        <v>25</v>
      </c>
      <c r="M47" s="244" t="s">
        <v>25</v>
      </c>
      <c r="N47" s="162">
        <f>E47*J47</f>
        <v>24000</v>
      </c>
      <c r="O47" s="183">
        <f>E47*(J47+K47)</f>
        <v>25500</v>
      </c>
    </row>
    <row r="48" spans="1:15" ht="25.5" x14ac:dyDescent="0.2">
      <c r="A48" s="127" t="s">
        <v>417</v>
      </c>
      <c r="B48" s="148" t="str">
        <f t="shared" si="0"/>
        <v>18210402</v>
      </c>
      <c r="C48" s="152">
        <v>10402</v>
      </c>
      <c r="D48" s="33" t="s">
        <v>255</v>
      </c>
      <c r="E48" s="160">
        <v>5000</v>
      </c>
      <c r="F48" s="244" t="s">
        <v>25</v>
      </c>
      <c r="G48" s="244" t="s">
        <v>25</v>
      </c>
      <c r="H48" s="244" t="s">
        <v>25</v>
      </c>
      <c r="I48" s="247" t="s">
        <v>257</v>
      </c>
      <c r="J48" s="182">
        <v>20</v>
      </c>
      <c r="K48" s="182">
        <v>1</v>
      </c>
      <c r="L48" s="244" t="s">
        <v>25</v>
      </c>
      <c r="M48" s="244" t="s">
        <v>25</v>
      </c>
      <c r="N48" s="162">
        <f>E48*J48</f>
        <v>100000</v>
      </c>
      <c r="O48" s="183">
        <f>E48*(J48+K48)</f>
        <v>105000</v>
      </c>
    </row>
    <row r="49" spans="1:15" ht="25.5" x14ac:dyDescent="0.2">
      <c r="A49" s="121" t="s">
        <v>402</v>
      </c>
      <c r="B49" s="148" t="str">
        <f t="shared" si="0"/>
        <v>18210500</v>
      </c>
      <c r="C49" s="152">
        <v>10500</v>
      </c>
      <c r="D49" s="253" t="s">
        <v>25</v>
      </c>
      <c r="E49" s="253" t="s">
        <v>25</v>
      </c>
      <c r="F49" s="244" t="s">
        <v>25</v>
      </c>
      <c r="G49" s="244" t="s">
        <v>25</v>
      </c>
      <c r="H49" s="244" t="s">
        <v>25</v>
      </c>
      <c r="I49" s="244" t="s">
        <v>25</v>
      </c>
      <c r="J49" s="182">
        <f>SUM(J50:J52)</f>
        <v>135</v>
      </c>
      <c r="K49" s="182">
        <f t="shared" ref="K49" si="5">SUM(K50:K52)</f>
        <v>8</v>
      </c>
      <c r="L49" s="244" t="s">
        <v>25</v>
      </c>
      <c r="M49" s="244" t="s">
        <v>25</v>
      </c>
      <c r="N49" s="162">
        <f>SUM(N50:N52)</f>
        <v>1635000</v>
      </c>
      <c r="O49" s="183">
        <f>SUM(O50:O52)</f>
        <v>1726000</v>
      </c>
    </row>
    <row r="50" spans="1:15" ht="38.25" x14ac:dyDescent="0.2">
      <c r="A50" s="127" t="s">
        <v>418</v>
      </c>
      <c r="B50" s="148" t="str">
        <f t="shared" si="0"/>
        <v>18210501</v>
      </c>
      <c r="C50" s="152">
        <v>10501</v>
      </c>
      <c r="D50" s="33" t="s">
        <v>255</v>
      </c>
      <c r="E50" s="160">
        <v>500</v>
      </c>
      <c r="F50" s="244" t="s">
        <v>25</v>
      </c>
      <c r="G50" s="244" t="s">
        <v>25</v>
      </c>
      <c r="H50" s="244" t="s">
        <v>25</v>
      </c>
      <c r="I50" s="247" t="s">
        <v>257</v>
      </c>
      <c r="J50" s="182">
        <v>30</v>
      </c>
      <c r="K50" s="182">
        <v>2</v>
      </c>
      <c r="L50" s="244" t="s">
        <v>25</v>
      </c>
      <c r="M50" s="244" t="s">
        <v>25</v>
      </c>
      <c r="N50" s="162">
        <f>E50*J50</f>
        <v>15000</v>
      </c>
      <c r="O50" s="183">
        <f>E50*(J50+K50)</f>
        <v>16000</v>
      </c>
    </row>
    <row r="51" spans="1:15" ht="51" x14ac:dyDescent="0.2">
      <c r="A51" s="127" t="s">
        <v>419</v>
      </c>
      <c r="B51" s="148" t="str">
        <f t="shared" si="0"/>
        <v>18210502</v>
      </c>
      <c r="C51" s="80">
        <v>10502</v>
      </c>
      <c r="D51" s="33" t="s">
        <v>255</v>
      </c>
      <c r="E51" s="160">
        <v>20000</v>
      </c>
      <c r="F51" s="244" t="s">
        <v>25</v>
      </c>
      <c r="G51" s="244" t="s">
        <v>25</v>
      </c>
      <c r="H51" s="244" t="s">
        <v>25</v>
      </c>
      <c r="I51" s="247" t="s">
        <v>257</v>
      </c>
      <c r="J51" s="182">
        <v>57</v>
      </c>
      <c r="K51" s="182">
        <v>3</v>
      </c>
      <c r="L51" s="244" t="s">
        <v>25</v>
      </c>
      <c r="M51" s="244" t="s">
        <v>25</v>
      </c>
      <c r="N51" s="162">
        <f>E51*J51</f>
        <v>1140000</v>
      </c>
      <c r="O51" s="183">
        <f>E51*(J51+K51)</f>
        <v>1200000</v>
      </c>
    </row>
    <row r="52" spans="1:15" s="184" customFormat="1" ht="51" x14ac:dyDescent="0.2">
      <c r="A52" s="127" t="s">
        <v>420</v>
      </c>
      <c r="B52" s="148" t="str">
        <f t="shared" si="0"/>
        <v>18210503</v>
      </c>
      <c r="C52" s="80">
        <v>10503</v>
      </c>
      <c r="D52" s="244" t="s">
        <v>267</v>
      </c>
      <c r="E52" s="182">
        <v>10000</v>
      </c>
      <c r="F52" s="244" t="s">
        <v>25</v>
      </c>
      <c r="G52" s="244" t="s">
        <v>25</v>
      </c>
      <c r="H52" s="244" t="s">
        <v>25</v>
      </c>
      <c r="I52" s="247" t="s">
        <v>257</v>
      </c>
      <c r="J52" s="182">
        <v>48</v>
      </c>
      <c r="K52" s="182">
        <v>3</v>
      </c>
      <c r="L52" s="244" t="s">
        <v>25</v>
      </c>
      <c r="M52" s="244" t="s">
        <v>25</v>
      </c>
      <c r="N52" s="162">
        <f>E52*J52</f>
        <v>480000</v>
      </c>
      <c r="O52" s="183">
        <f>E52*(J52+K52)</f>
        <v>510000</v>
      </c>
    </row>
    <row r="53" spans="1:15" x14ac:dyDescent="0.2">
      <c r="A53" s="121" t="s">
        <v>243</v>
      </c>
      <c r="B53" s="148" t="str">
        <f t="shared" si="0"/>
        <v>18210600</v>
      </c>
      <c r="C53" s="80">
        <v>10600</v>
      </c>
      <c r="D53" s="253" t="s">
        <v>25</v>
      </c>
      <c r="E53" s="253" t="s">
        <v>25</v>
      </c>
      <c r="F53" s="244" t="s">
        <v>25</v>
      </c>
      <c r="G53" s="244" t="s">
        <v>25</v>
      </c>
      <c r="H53" s="244" t="s">
        <v>25</v>
      </c>
      <c r="I53" s="244" t="s">
        <v>25</v>
      </c>
      <c r="J53" s="182">
        <f t="shared" ref="J53:K53" si="6">SUM(J54:J55)</f>
        <v>156</v>
      </c>
      <c r="K53" s="182">
        <f t="shared" si="6"/>
        <v>9</v>
      </c>
      <c r="L53" s="244" t="s">
        <v>25</v>
      </c>
      <c r="M53" s="244" t="s">
        <v>25</v>
      </c>
      <c r="N53" s="162">
        <f>SUM(N54:N55)</f>
        <v>4860000</v>
      </c>
      <c r="O53" s="183">
        <f>SUM(O54:O55)</f>
        <v>5140000</v>
      </c>
    </row>
    <row r="54" spans="1:15" ht="89.25" x14ac:dyDescent="0.2">
      <c r="A54" s="127" t="s">
        <v>421</v>
      </c>
      <c r="B54" s="148" t="str">
        <f t="shared" si="0"/>
        <v>18210601</v>
      </c>
      <c r="C54" s="80">
        <v>10601</v>
      </c>
      <c r="D54" s="33" t="s">
        <v>255</v>
      </c>
      <c r="E54" s="160">
        <v>20000</v>
      </c>
      <c r="F54" s="244" t="s">
        <v>25</v>
      </c>
      <c r="G54" s="244" t="s">
        <v>25</v>
      </c>
      <c r="H54" s="244" t="s">
        <v>25</v>
      </c>
      <c r="I54" s="247" t="s">
        <v>257</v>
      </c>
      <c r="J54" s="182">
        <v>69</v>
      </c>
      <c r="K54" s="182">
        <v>4</v>
      </c>
      <c r="L54" s="244" t="s">
        <v>25</v>
      </c>
      <c r="M54" s="244" t="s">
        <v>25</v>
      </c>
      <c r="N54" s="162">
        <f>E54*J54</f>
        <v>1380000</v>
      </c>
      <c r="O54" s="183">
        <f>E54*(J54+K54)</f>
        <v>1460000</v>
      </c>
    </row>
    <row r="55" spans="1:15" ht="89.25" x14ac:dyDescent="0.2">
      <c r="A55" s="127" t="s">
        <v>422</v>
      </c>
      <c r="B55" s="148" t="str">
        <f t="shared" si="0"/>
        <v>18210602</v>
      </c>
      <c r="C55" s="80">
        <v>10602</v>
      </c>
      <c r="D55" s="33" t="s">
        <v>255</v>
      </c>
      <c r="E55" s="160">
        <v>40000</v>
      </c>
      <c r="F55" s="244" t="s">
        <v>25</v>
      </c>
      <c r="G55" s="244" t="s">
        <v>25</v>
      </c>
      <c r="H55" s="244" t="s">
        <v>25</v>
      </c>
      <c r="I55" s="247" t="s">
        <v>257</v>
      </c>
      <c r="J55" s="182">
        <v>87</v>
      </c>
      <c r="K55" s="182">
        <v>5</v>
      </c>
      <c r="L55" s="244" t="s">
        <v>25</v>
      </c>
      <c r="M55" s="244" t="s">
        <v>25</v>
      </c>
      <c r="N55" s="162">
        <f>E55*J55</f>
        <v>3480000</v>
      </c>
      <c r="O55" s="183">
        <f>E55*(J55+K55)</f>
        <v>3680000</v>
      </c>
    </row>
    <row r="56" spans="1:15" ht="38.25" x14ac:dyDescent="0.2">
      <c r="A56" s="121" t="s">
        <v>248</v>
      </c>
      <c r="B56" s="148" t="str">
        <f t="shared" si="0"/>
        <v>18210700</v>
      </c>
      <c r="C56" s="80">
        <v>10700</v>
      </c>
      <c r="D56" s="253" t="s">
        <v>25</v>
      </c>
      <c r="E56" s="253" t="s">
        <v>25</v>
      </c>
      <c r="F56" s="244" t="s">
        <v>25</v>
      </c>
      <c r="G56" s="244" t="s">
        <v>25</v>
      </c>
      <c r="H56" s="244" t="s">
        <v>25</v>
      </c>
      <c r="I56" s="244" t="s">
        <v>25</v>
      </c>
      <c r="J56" s="182">
        <f t="shared" ref="J56:K56" si="7">SUM(J57:J58)</f>
        <v>118</v>
      </c>
      <c r="K56" s="182">
        <f t="shared" si="7"/>
        <v>7</v>
      </c>
      <c r="L56" s="244" t="s">
        <v>25</v>
      </c>
      <c r="M56" s="244" t="s">
        <v>25</v>
      </c>
      <c r="N56" s="162">
        <f>SUM(N57:N58)</f>
        <v>515791.2</v>
      </c>
      <c r="O56" s="183">
        <f>SUM(O57:O58)</f>
        <v>545791.19999999995</v>
      </c>
    </row>
    <row r="57" spans="1:15" ht="38.25" x14ac:dyDescent="0.2">
      <c r="A57" s="127" t="s">
        <v>423</v>
      </c>
      <c r="B57" s="148" t="str">
        <f t="shared" si="0"/>
        <v>18210701</v>
      </c>
      <c r="C57" s="80">
        <v>10701</v>
      </c>
      <c r="D57" s="33" t="s">
        <v>255</v>
      </c>
      <c r="E57" s="182">
        <v>7500</v>
      </c>
      <c r="F57" s="244" t="s">
        <v>25</v>
      </c>
      <c r="G57" s="244" t="s">
        <v>25</v>
      </c>
      <c r="H57" s="244" t="s">
        <v>25</v>
      </c>
      <c r="I57" s="244" t="s">
        <v>25</v>
      </c>
      <c r="J57" s="182">
        <v>67</v>
      </c>
      <c r="K57" s="182">
        <v>4</v>
      </c>
      <c r="L57" s="244" t="s">
        <v>25</v>
      </c>
      <c r="M57" s="244" t="s">
        <v>25</v>
      </c>
      <c r="N57" s="162">
        <f>E57*J57</f>
        <v>502500</v>
      </c>
      <c r="O57" s="183">
        <f>E57*(J57+K57)</f>
        <v>532500</v>
      </c>
    </row>
    <row r="58" spans="1:15" ht="51.75" customHeight="1" thickBot="1" x14ac:dyDescent="0.25">
      <c r="A58" s="127" t="s">
        <v>424</v>
      </c>
      <c r="B58" s="148" t="str">
        <f t="shared" si="0"/>
        <v>18210702</v>
      </c>
      <c r="C58" s="81">
        <v>10702</v>
      </c>
      <c r="D58" s="250" t="s">
        <v>263</v>
      </c>
      <c r="E58" s="250" t="s">
        <v>25</v>
      </c>
      <c r="F58" s="185">
        <v>30</v>
      </c>
      <c r="G58" s="245" t="s">
        <v>25</v>
      </c>
      <c r="H58" s="245" t="s">
        <v>25</v>
      </c>
      <c r="I58" s="254" t="s">
        <v>257</v>
      </c>
      <c r="J58" s="186">
        <v>51</v>
      </c>
      <c r="K58" s="186">
        <v>3</v>
      </c>
      <c r="L58" s="254" t="s">
        <v>262</v>
      </c>
      <c r="M58" s="185">
        <f>56800*0.78</f>
        <v>44304</v>
      </c>
      <c r="N58" s="185">
        <f>F58*M58/100</f>
        <v>13291.2</v>
      </c>
      <c r="O58" s="187">
        <f>F58*M58/100</f>
        <v>13291.2</v>
      </c>
    </row>
    <row r="62" spans="1:15" s="93" customFormat="1" ht="15" x14ac:dyDescent="0.25">
      <c r="A62" s="301" t="s">
        <v>204</v>
      </c>
      <c r="B62" s="301"/>
      <c r="C62" s="301"/>
      <c r="D62" s="301"/>
      <c r="E62" s="301"/>
      <c r="F62" s="301"/>
      <c r="G62" s="301"/>
      <c r="H62" s="301"/>
      <c r="I62" s="301"/>
      <c r="J62" s="301"/>
      <c r="K62" s="301"/>
      <c r="L62" s="301"/>
      <c r="M62" s="301"/>
      <c r="N62" s="301"/>
      <c r="O62" s="301"/>
    </row>
    <row r="63" spans="1:15" s="93" customFormat="1" ht="15" x14ac:dyDescent="0.25">
      <c r="A63" s="235"/>
      <c r="B63" s="235"/>
      <c r="C63" s="235"/>
      <c r="D63" s="18"/>
      <c r="E63" s="18"/>
      <c r="F63" s="18"/>
      <c r="G63" s="18"/>
      <c r="H63" s="18"/>
      <c r="I63" s="18"/>
      <c r="J63" s="235"/>
      <c r="K63" s="235"/>
      <c r="L63" s="18"/>
      <c r="M63" s="235"/>
      <c r="N63" s="235"/>
      <c r="O63" s="235"/>
    </row>
    <row r="64" spans="1:15" s="10" customFormat="1" ht="27.75" customHeight="1" x14ac:dyDescent="0.25">
      <c r="A64" s="307" t="s">
        <v>49</v>
      </c>
      <c r="B64" s="302"/>
      <c r="C64" s="290" t="s">
        <v>15</v>
      </c>
      <c r="D64" s="290" t="s">
        <v>343</v>
      </c>
      <c r="E64" s="306"/>
      <c r="F64" s="306"/>
      <c r="G64" s="306"/>
      <c r="H64" s="306"/>
      <c r="I64" s="306"/>
    </row>
    <row r="65" spans="1:14" s="10" customFormat="1" ht="13.9" customHeight="1" x14ac:dyDescent="0.25">
      <c r="A65" s="308"/>
      <c r="B65" s="309"/>
      <c r="C65" s="290"/>
      <c r="D65" s="290" t="s">
        <v>197</v>
      </c>
      <c r="E65" s="306"/>
      <c r="F65" s="306"/>
      <c r="G65" s="306"/>
      <c r="H65" s="306"/>
      <c r="I65" s="306"/>
    </row>
    <row r="66" spans="1:14" s="10" customFormat="1" ht="40.15" customHeight="1" x14ac:dyDescent="0.25">
      <c r="A66" s="236" t="s">
        <v>50</v>
      </c>
      <c r="B66" s="237" t="s">
        <v>57</v>
      </c>
      <c r="C66" s="290"/>
      <c r="D66" s="272" t="s">
        <v>473</v>
      </c>
      <c r="E66" s="299" t="s">
        <v>184</v>
      </c>
      <c r="F66" s="299"/>
      <c r="G66" s="299"/>
      <c r="H66" s="290" t="s">
        <v>186</v>
      </c>
      <c r="I66" s="306"/>
    </row>
    <row r="67" spans="1:14" s="123" customFormat="1" ht="15" customHeight="1" thickBot="1" x14ac:dyDescent="0.3">
      <c r="A67" s="136" t="s">
        <v>2</v>
      </c>
      <c r="B67" s="243" t="s">
        <v>4</v>
      </c>
      <c r="C67" s="248" t="s">
        <v>3</v>
      </c>
      <c r="D67" s="248" t="s">
        <v>5</v>
      </c>
      <c r="E67" s="314" t="s">
        <v>8</v>
      </c>
      <c r="F67" s="314"/>
      <c r="G67" s="314"/>
      <c r="H67" s="316" t="s">
        <v>19</v>
      </c>
      <c r="I67" s="317"/>
    </row>
    <row r="68" spans="1:14" s="10" customFormat="1" ht="26.45" customHeight="1" x14ac:dyDescent="0.2">
      <c r="A68" s="121" t="s">
        <v>268</v>
      </c>
      <c r="B68" s="148" t="str">
        <f t="shared" ref="B68:B94" si="8">182&amp;C68</f>
        <v>18210100</v>
      </c>
      <c r="C68" s="171">
        <v>10100</v>
      </c>
      <c r="D68" s="246" t="s">
        <v>25</v>
      </c>
      <c r="E68" s="325" t="s">
        <v>344</v>
      </c>
      <c r="F68" s="325"/>
      <c r="G68" s="325"/>
      <c r="H68" s="326" t="s">
        <v>25</v>
      </c>
      <c r="I68" s="327"/>
    </row>
    <row r="69" spans="1:14" s="10" customFormat="1" ht="27.6" customHeight="1" x14ac:dyDescent="0.2">
      <c r="A69" s="127" t="s">
        <v>406</v>
      </c>
      <c r="B69" s="148" t="str">
        <f t="shared" si="8"/>
        <v>18210101</v>
      </c>
      <c r="C69" s="80">
        <v>10101</v>
      </c>
      <c r="D69" s="247" t="s">
        <v>353</v>
      </c>
      <c r="E69" s="322" t="s">
        <v>25</v>
      </c>
      <c r="F69" s="322"/>
      <c r="G69" s="322"/>
      <c r="H69" s="322" t="s">
        <v>345</v>
      </c>
      <c r="I69" s="323"/>
    </row>
    <row r="70" spans="1:14" ht="76.5" x14ac:dyDescent="0.2">
      <c r="A70" s="127" t="s">
        <v>425</v>
      </c>
      <c r="B70" s="148" t="str">
        <f t="shared" si="8"/>
        <v>18210102</v>
      </c>
      <c r="C70" s="80">
        <v>10102</v>
      </c>
      <c r="D70" s="247" t="s">
        <v>355</v>
      </c>
      <c r="E70" s="322" t="s">
        <v>25</v>
      </c>
      <c r="F70" s="322"/>
      <c r="G70" s="322"/>
      <c r="H70" s="322" t="s">
        <v>346</v>
      </c>
      <c r="I70" s="323"/>
      <c r="L70" s="112"/>
      <c r="N70" s="112"/>
    </row>
    <row r="71" spans="1:14" ht="25.5" x14ac:dyDescent="0.2">
      <c r="A71" s="121" t="s">
        <v>226</v>
      </c>
      <c r="B71" s="148" t="str">
        <f t="shared" si="8"/>
        <v>18210200</v>
      </c>
      <c r="C71" s="80">
        <v>10200</v>
      </c>
      <c r="D71" s="244" t="s">
        <v>25</v>
      </c>
      <c r="E71" s="324" t="s">
        <v>344</v>
      </c>
      <c r="F71" s="324"/>
      <c r="G71" s="324"/>
      <c r="H71" s="322" t="s">
        <v>25</v>
      </c>
      <c r="I71" s="323"/>
    </row>
    <row r="72" spans="1:14" ht="38.25" x14ac:dyDescent="0.2">
      <c r="A72" s="127" t="s">
        <v>408</v>
      </c>
      <c r="B72" s="148" t="str">
        <f t="shared" si="8"/>
        <v>18210201</v>
      </c>
      <c r="C72" s="80">
        <v>10201</v>
      </c>
      <c r="D72" s="247" t="s">
        <v>353</v>
      </c>
      <c r="E72" s="322" t="s">
        <v>25</v>
      </c>
      <c r="F72" s="322"/>
      <c r="G72" s="322"/>
      <c r="H72" s="322" t="s">
        <v>347</v>
      </c>
      <c r="I72" s="323"/>
    </row>
    <row r="73" spans="1:14" ht="38.25" x14ac:dyDescent="0.2">
      <c r="A73" s="127" t="s">
        <v>409</v>
      </c>
      <c r="B73" s="148" t="str">
        <f t="shared" si="8"/>
        <v>18210202</v>
      </c>
      <c r="C73" s="80">
        <v>10202</v>
      </c>
      <c r="D73" s="247" t="s">
        <v>354</v>
      </c>
      <c r="E73" s="322" t="s">
        <v>25</v>
      </c>
      <c r="F73" s="322"/>
      <c r="G73" s="322"/>
      <c r="H73" s="322" t="s">
        <v>348</v>
      </c>
      <c r="I73" s="323"/>
    </row>
    <row r="74" spans="1:14" ht="25.5" x14ac:dyDescent="0.2">
      <c r="A74" s="121" t="s">
        <v>230</v>
      </c>
      <c r="B74" s="148" t="str">
        <f t="shared" si="8"/>
        <v>18210300</v>
      </c>
      <c r="C74" s="80">
        <v>10300</v>
      </c>
      <c r="D74" s="244" t="s">
        <v>25</v>
      </c>
      <c r="E74" s="322" t="s">
        <v>344</v>
      </c>
      <c r="F74" s="322"/>
      <c r="G74" s="322"/>
      <c r="H74" s="322" t="s">
        <v>25</v>
      </c>
      <c r="I74" s="323"/>
    </row>
    <row r="75" spans="1:14" ht="38.25" x14ac:dyDescent="0.2">
      <c r="A75" s="127" t="s">
        <v>426</v>
      </c>
      <c r="B75" s="148" t="str">
        <f t="shared" si="8"/>
        <v>18210301</v>
      </c>
      <c r="C75" s="80">
        <v>10301</v>
      </c>
      <c r="D75" s="247" t="s">
        <v>349</v>
      </c>
      <c r="E75" s="322" t="s">
        <v>25</v>
      </c>
      <c r="F75" s="322"/>
      <c r="G75" s="322"/>
      <c r="H75" s="322" t="s">
        <v>350</v>
      </c>
      <c r="I75" s="323"/>
    </row>
    <row r="76" spans="1:14" ht="63.75" x14ac:dyDescent="0.2">
      <c r="A76" s="127" t="s">
        <v>411</v>
      </c>
      <c r="B76" s="148" t="str">
        <f t="shared" si="8"/>
        <v>18210302</v>
      </c>
      <c r="C76" s="80">
        <v>10302</v>
      </c>
      <c r="D76" s="247" t="s">
        <v>351</v>
      </c>
      <c r="E76" s="322" t="s">
        <v>25</v>
      </c>
      <c r="F76" s="322"/>
      <c r="G76" s="322"/>
      <c r="H76" s="322" t="s">
        <v>352</v>
      </c>
      <c r="I76" s="323"/>
    </row>
    <row r="77" spans="1:14" ht="76.5" x14ac:dyDescent="0.2">
      <c r="A77" s="127" t="s">
        <v>412</v>
      </c>
      <c r="B77" s="148" t="str">
        <f t="shared" si="8"/>
        <v>18210303</v>
      </c>
      <c r="C77" s="80">
        <v>10303</v>
      </c>
      <c r="D77" s="247" t="s">
        <v>353</v>
      </c>
      <c r="E77" s="322" t="s">
        <v>25</v>
      </c>
      <c r="F77" s="322"/>
      <c r="G77" s="322"/>
      <c r="H77" s="322" t="s">
        <v>356</v>
      </c>
      <c r="I77" s="323"/>
    </row>
    <row r="78" spans="1:14" ht="89.25" x14ac:dyDescent="0.2">
      <c r="A78" s="127" t="s">
        <v>413</v>
      </c>
      <c r="B78" s="148" t="str">
        <f t="shared" si="8"/>
        <v>18210304</v>
      </c>
      <c r="C78" s="80">
        <v>10304</v>
      </c>
      <c r="D78" s="247" t="s">
        <v>357</v>
      </c>
      <c r="E78" s="322" t="s">
        <v>25</v>
      </c>
      <c r="F78" s="322"/>
      <c r="G78" s="322"/>
      <c r="H78" s="322" t="s">
        <v>356</v>
      </c>
      <c r="I78" s="323"/>
    </row>
    <row r="79" spans="1:14" ht="25.5" x14ac:dyDescent="0.2">
      <c r="A79" s="121" t="s">
        <v>401</v>
      </c>
      <c r="B79" s="148" t="str">
        <f t="shared" si="8"/>
        <v>18210305</v>
      </c>
      <c r="C79" s="80">
        <v>10305</v>
      </c>
      <c r="D79" s="244" t="s">
        <v>25</v>
      </c>
      <c r="E79" s="324" t="s">
        <v>344</v>
      </c>
      <c r="F79" s="324"/>
      <c r="G79" s="324"/>
      <c r="H79" s="322" t="s">
        <v>25</v>
      </c>
      <c r="I79" s="323"/>
    </row>
    <row r="80" spans="1:14" ht="38.25" x14ac:dyDescent="0.2">
      <c r="A80" s="127" t="s">
        <v>414</v>
      </c>
      <c r="B80" s="148" t="str">
        <f t="shared" si="8"/>
        <v>18210306</v>
      </c>
      <c r="C80" s="80">
        <v>10306</v>
      </c>
      <c r="D80" s="247" t="s">
        <v>357</v>
      </c>
      <c r="E80" s="322" t="s">
        <v>25</v>
      </c>
      <c r="F80" s="322"/>
      <c r="G80" s="322"/>
      <c r="H80" s="322" t="s">
        <v>359</v>
      </c>
      <c r="I80" s="323"/>
    </row>
    <row r="81" spans="1:9" ht="25.5" x14ac:dyDescent="0.2">
      <c r="A81" s="127" t="s">
        <v>415</v>
      </c>
      <c r="B81" s="148" t="str">
        <f t="shared" si="8"/>
        <v>18210307</v>
      </c>
      <c r="C81" s="80">
        <v>10307</v>
      </c>
      <c r="D81" s="247" t="s">
        <v>358</v>
      </c>
      <c r="E81" s="322" t="s">
        <v>25</v>
      </c>
      <c r="F81" s="322"/>
      <c r="G81" s="322"/>
      <c r="H81" s="322" t="s">
        <v>359</v>
      </c>
      <c r="I81" s="323"/>
    </row>
    <row r="82" spans="1:9" ht="38.25" x14ac:dyDescent="0.2">
      <c r="A82" s="121" t="s">
        <v>237</v>
      </c>
      <c r="B82" s="148" t="str">
        <f t="shared" si="8"/>
        <v>18210400</v>
      </c>
      <c r="C82" s="80">
        <v>10400</v>
      </c>
      <c r="D82" s="244" t="s">
        <v>25</v>
      </c>
      <c r="E82" s="324" t="s">
        <v>344</v>
      </c>
      <c r="F82" s="324"/>
      <c r="G82" s="324"/>
      <c r="H82" s="322" t="s">
        <v>25</v>
      </c>
      <c r="I82" s="323"/>
    </row>
    <row r="83" spans="1:9" ht="25.5" x14ac:dyDescent="0.2">
      <c r="A83" s="127" t="s">
        <v>416</v>
      </c>
      <c r="B83" s="148" t="str">
        <f t="shared" si="8"/>
        <v>18210401</v>
      </c>
      <c r="C83" s="80">
        <v>10401</v>
      </c>
      <c r="D83" s="247" t="s">
        <v>405</v>
      </c>
      <c r="E83" s="322" t="s">
        <v>25</v>
      </c>
      <c r="F83" s="322"/>
      <c r="G83" s="322"/>
      <c r="H83" s="322" t="s">
        <v>360</v>
      </c>
      <c r="I83" s="323"/>
    </row>
    <row r="84" spans="1:9" ht="25.5" x14ac:dyDescent="0.2">
      <c r="A84" s="127" t="s">
        <v>417</v>
      </c>
      <c r="B84" s="148" t="str">
        <f t="shared" si="8"/>
        <v>18210402</v>
      </c>
      <c r="C84" s="80">
        <v>10402</v>
      </c>
      <c r="D84" s="247" t="s">
        <v>362</v>
      </c>
      <c r="E84" s="322" t="s">
        <v>25</v>
      </c>
      <c r="F84" s="322"/>
      <c r="G84" s="322"/>
      <c r="H84" s="322" t="s">
        <v>361</v>
      </c>
      <c r="I84" s="323"/>
    </row>
    <row r="85" spans="1:9" ht="25.5" x14ac:dyDescent="0.2">
      <c r="A85" s="121" t="s">
        <v>402</v>
      </c>
      <c r="B85" s="148" t="str">
        <f t="shared" si="8"/>
        <v>18210500</v>
      </c>
      <c r="C85" s="80">
        <v>10500</v>
      </c>
      <c r="D85" s="244" t="s">
        <v>25</v>
      </c>
      <c r="E85" s="324" t="s">
        <v>344</v>
      </c>
      <c r="F85" s="324"/>
      <c r="G85" s="324"/>
      <c r="H85" s="322" t="s">
        <v>25</v>
      </c>
      <c r="I85" s="323"/>
    </row>
    <row r="86" spans="1:9" ht="38.25" x14ac:dyDescent="0.2">
      <c r="A86" s="127" t="s">
        <v>418</v>
      </c>
      <c r="B86" s="148" t="str">
        <f t="shared" si="8"/>
        <v>18210501</v>
      </c>
      <c r="C86" s="80">
        <v>10501</v>
      </c>
      <c r="D86" s="247" t="s">
        <v>362</v>
      </c>
      <c r="E86" s="322" t="s">
        <v>25</v>
      </c>
      <c r="F86" s="322"/>
      <c r="G86" s="322"/>
      <c r="H86" s="322" t="s">
        <v>363</v>
      </c>
      <c r="I86" s="323"/>
    </row>
    <row r="87" spans="1:9" ht="51" x14ac:dyDescent="0.2">
      <c r="A87" s="127" t="s">
        <v>419</v>
      </c>
      <c r="B87" s="148" t="str">
        <f t="shared" si="8"/>
        <v>18210502</v>
      </c>
      <c r="C87" s="80">
        <v>10502</v>
      </c>
      <c r="D87" s="247" t="s">
        <v>364</v>
      </c>
      <c r="E87" s="322" t="s">
        <v>25</v>
      </c>
      <c r="F87" s="322"/>
      <c r="G87" s="322"/>
      <c r="H87" s="322" t="s">
        <v>363</v>
      </c>
      <c r="I87" s="323"/>
    </row>
    <row r="88" spans="1:9" ht="165.75" x14ac:dyDescent="0.2">
      <c r="A88" s="127" t="s">
        <v>420</v>
      </c>
      <c r="B88" s="148" t="str">
        <f t="shared" si="8"/>
        <v>18210503</v>
      </c>
      <c r="C88" s="80">
        <v>10503</v>
      </c>
      <c r="D88" s="247" t="s">
        <v>365</v>
      </c>
      <c r="E88" s="322" t="s">
        <v>25</v>
      </c>
      <c r="F88" s="322"/>
      <c r="G88" s="322"/>
      <c r="H88" s="322" t="s">
        <v>366</v>
      </c>
      <c r="I88" s="323"/>
    </row>
    <row r="89" spans="1:9" ht="12.75" customHeight="1" x14ac:dyDescent="0.2">
      <c r="A89" s="121" t="s">
        <v>243</v>
      </c>
      <c r="B89" s="148" t="str">
        <f t="shared" si="8"/>
        <v>18210600</v>
      </c>
      <c r="C89" s="80">
        <v>10600</v>
      </c>
      <c r="D89" s="244" t="s">
        <v>25</v>
      </c>
      <c r="E89" s="324" t="s">
        <v>344</v>
      </c>
      <c r="F89" s="324"/>
      <c r="G89" s="324"/>
      <c r="H89" s="322" t="s">
        <v>25</v>
      </c>
      <c r="I89" s="323"/>
    </row>
    <row r="90" spans="1:9" ht="89.25" x14ac:dyDescent="0.2">
      <c r="A90" s="127" t="s">
        <v>421</v>
      </c>
      <c r="B90" s="148" t="str">
        <f t="shared" si="8"/>
        <v>18210601</v>
      </c>
      <c r="C90" s="80">
        <v>10601</v>
      </c>
      <c r="D90" s="244" t="s">
        <v>364</v>
      </c>
      <c r="E90" s="322" t="s">
        <v>25</v>
      </c>
      <c r="F90" s="322"/>
      <c r="G90" s="322"/>
      <c r="H90" s="322" t="s">
        <v>367</v>
      </c>
      <c r="I90" s="323"/>
    </row>
    <row r="91" spans="1:9" ht="89.25" x14ac:dyDescent="0.2">
      <c r="A91" s="127" t="s">
        <v>422</v>
      </c>
      <c r="B91" s="148" t="str">
        <f t="shared" si="8"/>
        <v>18210602</v>
      </c>
      <c r="C91" s="80">
        <v>10602</v>
      </c>
      <c r="D91" s="244" t="s">
        <v>368</v>
      </c>
      <c r="E91" s="322" t="s">
        <v>25</v>
      </c>
      <c r="F91" s="322"/>
      <c r="G91" s="322"/>
      <c r="H91" s="322" t="s">
        <v>369</v>
      </c>
      <c r="I91" s="323"/>
    </row>
    <row r="92" spans="1:9" ht="38.25" x14ac:dyDescent="0.2">
      <c r="A92" s="121" t="s">
        <v>248</v>
      </c>
      <c r="B92" s="148" t="str">
        <f t="shared" si="8"/>
        <v>18210700</v>
      </c>
      <c r="C92" s="80">
        <v>10700</v>
      </c>
      <c r="D92" s="244" t="s">
        <v>25</v>
      </c>
      <c r="E92" s="324" t="s">
        <v>344</v>
      </c>
      <c r="F92" s="324"/>
      <c r="G92" s="324"/>
      <c r="H92" s="322" t="s">
        <v>25</v>
      </c>
      <c r="I92" s="323"/>
    </row>
    <row r="93" spans="1:9" ht="89.25" x14ac:dyDescent="0.2">
      <c r="A93" s="127" t="s">
        <v>423</v>
      </c>
      <c r="B93" s="148" t="str">
        <f t="shared" si="8"/>
        <v>18210701</v>
      </c>
      <c r="C93" s="80">
        <v>10701</v>
      </c>
      <c r="D93" s="247" t="s">
        <v>370</v>
      </c>
      <c r="E93" s="322" t="s">
        <v>25</v>
      </c>
      <c r="F93" s="322"/>
      <c r="G93" s="322"/>
      <c r="H93" s="322" t="s">
        <v>371</v>
      </c>
      <c r="I93" s="323"/>
    </row>
    <row r="94" spans="1:9" ht="51.75" thickBot="1" x14ac:dyDescent="0.25">
      <c r="A94" s="127" t="s">
        <v>424</v>
      </c>
      <c r="B94" s="148" t="str">
        <f t="shared" si="8"/>
        <v>18210702</v>
      </c>
      <c r="C94" s="81">
        <v>10702</v>
      </c>
      <c r="D94" s="254" t="s">
        <v>372</v>
      </c>
      <c r="E94" s="328" t="s">
        <v>25</v>
      </c>
      <c r="F94" s="328"/>
      <c r="G94" s="328"/>
      <c r="H94" s="328" t="s">
        <v>373</v>
      </c>
      <c r="I94" s="329"/>
    </row>
  </sheetData>
  <autoFilter ref="A31:U58"/>
  <mergeCells count="96">
    <mergeCell ref="E93:G93"/>
    <mergeCell ref="H93:I93"/>
    <mergeCell ref="E94:G94"/>
    <mergeCell ref="H94:I94"/>
    <mergeCell ref="E86:G86"/>
    <mergeCell ref="H86:I86"/>
    <mergeCell ref="E87:G87"/>
    <mergeCell ref="H87:I87"/>
    <mergeCell ref="E88:G88"/>
    <mergeCell ref="H88:I88"/>
    <mergeCell ref="H89:I89"/>
    <mergeCell ref="H92:I92"/>
    <mergeCell ref="H90:I90"/>
    <mergeCell ref="H91:I91"/>
    <mergeCell ref="E81:G81"/>
    <mergeCell ref="H81:I81"/>
    <mergeCell ref="E83:G83"/>
    <mergeCell ref="H83:I83"/>
    <mergeCell ref="H82:I82"/>
    <mergeCell ref="H68:I68"/>
    <mergeCell ref="H69:I69"/>
    <mergeCell ref="E71:G71"/>
    <mergeCell ref="H71:I71"/>
    <mergeCell ref="H74:I74"/>
    <mergeCell ref="E70:G70"/>
    <mergeCell ref="H70:I70"/>
    <mergeCell ref="E72:G72"/>
    <mergeCell ref="H72:I72"/>
    <mergeCell ref="E73:G73"/>
    <mergeCell ref="H73:I73"/>
    <mergeCell ref="A62:O62"/>
    <mergeCell ref="A24:O24"/>
    <mergeCell ref="A26:O26"/>
    <mergeCell ref="D28:O28"/>
    <mergeCell ref="L29:M29"/>
    <mergeCell ref="N29:O29"/>
    <mergeCell ref="A28:B29"/>
    <mergeCell ref="C28:C30"/>
    <mergeCell ref="D29:D30"/>
    <mergeCell ref="E29:H29"/>
    <mergeCell ref="I29:K29"/>
    <mergeCell ref="C64:C66"/>
    <mergeCell ref="A64:B65"/>
    <mergeCell ref="E66:G66"/>
    <mergeCell ref="E89:G89"/>
    <mergeCell ref="E92:G92"/>
    <mergeCell ref="E90:G90"/>
    <mergeCell ref="E91:G91"/>
    <mergeCell ref="E82:G82"/>
    <mergeCell ref="E85:G85"/>
    <mergeCell ref="E69:G69"/>
    <mergeCell ref="E67:G67"/>
    <mergeCell ref="E68:G68"/>
    <mergeCell ref="D64:I64"/>
    <mergeCell ref="D65:I65"/>
    <mergeCell ref="H66:I66"/>
    <mergeCell ref="H67:I67"/>
    <mergeCell ref="H85:I85"/>
    <mergeCell ref="E84:G84"/>
    <mergeCell ref="H84:I84"/>
    <mergeCell ref="E74:G74"/>
    <mergeCell ref="E79:G79"/>
    <mergeCell ref="H79:I79"/>
    <mergeCell ref="E75:G75"/>
    <mergeCell ref="H75:I75"/>
    <mergeCell ref="E76:G76"/>
    <mergeCell ref="H76:I76"/>
    <mergeCell ref="E77:G77"/>
    <mergeCell ref="H77:I77"/>
    <mergeCell ref="E78:G78"/>
    <mergeCell ref="H78:I78"/>
    <mergeCell ref="E80:G80"/>
    <mergeCell ref="H80:I80"/>
    <mergeCell ref="A15:B16"/>
    <mergeCell ref="C15:C17"/>
    <mergeCell ref="C5:C7"/>
    <mergeCell ref="D6:D7"/>
    <mergeCell ref="E6:H6"/>
    <mergeCell ref="A5:B6"/>
    <mergeCell ref="A13:O13"/>
    <mergeCell ref="E17:G17"/>
    <mergeCell ref="H17:I17"/>
    <mergeCell ref="D15:I15"/>
    <mergeCell ref="D16:I16"/>
    <mergeCell ref="A1:O1"/>
    <mergeCell ref="A3:O3"/>
    <mergeCell ref="D5:O5"/>
    <mergeCell ref="L6:M6"/>
    <mergeCell ref="N6:O6"/>
    <mergeCell ref="I6:K6"/>
    <mergeCell ref="E19:G19"/>
    <mergeCell ref="E18:G18"/>
    <mergeCell ref="E20:G20"/>
    <mergeCell ref="H18:I18"/>
    <mergeCell ref="H19:I19"/>
    <mergeCell ref="H20:I20"/>
  </mergeCells>
  <phoneticPr fontId="19" type="noConversion"/>
  <pageMargins left="0.70866141732283472" right="0.70866141732283472" top="0.74803149606299213" bottom="0.74803149606299213" header="0.31496062992125984" footer="0.31496062992125984"/>
  <pageSetup paperSize="8" scale="65" fitToHeight="0" orientation="landscape" r:id="rId1"/>
  <rowBreaks count="1" manualBreakCount="1">
    <brk id="21" max="14" man="1"/>
  </rowBreaks>
  <colBreaks count="1" manualBreakCount="1">
    <brk id="24"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40"/>
  <sheetViews>
    <sheetView showGridLines="0" view="pageBreakPreview" zoomScale="70" zoomScaleNormal="70" zoomScaleSheetLayoutView="70" workbookViewId="0">
      <selection activeCell="F5" sqref="F5"/>
    </sheetView>
  </sheetViews>
  <sheetFormatPr defaultColWidth="8.85546875" defaultRowHeight="12.75" x14ac:dyDescent="0.25"/>
  <cols>
    <col min="1" max="1" width="60.7109375" style="259" customWidth="1"/>
    <col min="2" max="2" width="11.85546875" style="259" customWidth="1"/>
    <col min="3" max="3" width="6.7109375" style="112" customWidth="1"/>
    <col min="4" max="4" width="23.5703125" style="256" customWidth="1"/>
    <col min="5" max="6" width="14.85546875" style="256" customWidth="1"/>
    <col min="7" max="8" width="13.5703125" style="256" customWidth="1"/>
    <col min="9" max="9" width="24.85546875" style="256" customWidth="1"/>
    <col min="10" max="11" width="11.5703125" style="112" customWidth="1"/>
    <col min="12" max="12" width="24.85546875" style="112" customWidth="1"/>
    <col min="13" max="13" width="16.140625" style="141" customWidth="1"/>
    <col min="14" max="14" width="12.85546875" style="142" customWidth="1"/>
    <col min="15" max="15" width="19.42578125" style="112" customWidth="1"/>
    <col min="16" max="16384" width="8.85546875" style="112"/>
  </cols>
  <sheetData>
    <row r="1" spans="1:19" s="93" customFormat="1" ht="15" x14ac:dyDescent="0.25">
      <c r="A1" s="301" t="s">
        <v>128</v>
      </c>
      <c r="B1" s="301"/>
      <c r="C1" s="301"/>
      <c r="D1" s="301"/>
      <c r="E1" s="301"/>
      <c r="F1" s="301"/>
      <c r="G1" s="301"/>
      <c r="H1" s="301"/>
      <c r="I1" s="301"/>
      <c r="J1" s="301"/>
      <c r="K1" s="301"/>
      <c r="L1" s="301"/>
      <c r="M1" s="301"/>
      <c r="N1" s="301"/>
      <c r="O1" s="301"/>
    </row>
    <row r="2" spans="1:19" s="93" customFormat="1" ht="15" x14ac:dyDescent="0.25">
      <c r="A2" s="235"/>
      <c r="B2" s="235"/>
      <c r="C2" s="235"/>
      <c r="D2" s="18"/>
      <c r="E2" s="18"/>
      <c r="F2" s="18"/>
      <c r="G2" s="18"/>
      <c r="H2" s="18"/>
      <c r="I2" s="18"/>
      <c r="J2" s="235"/>
      <c r="K2" s="235"/>
      <c r="L2" s="235"/>
      <c r="M2" s="235"/>
      <c r="N2" s="235"/>
      <c r="O2" s="235"/>
    </row>
    <row r="3" spans="1:19" s="10" customFormat="1" ht="13.9" customHeight="1" x14ac:dyDescent="0.25">
      <c r="A3" s="307" t="s">
        <v>49</v>
      </c>
      <c r="B3" s="302"/>
      <c r="C3" s="299" t="s">
        <v>15</v>
      </c>
      <c r="D3" s="290" t="s">
        <v>122</v>
      </c>
      <c r="E3" s="306"/>
      <c r="F3" s="306"/>
      <c r="G3" s="306"/>
      <c r="H3" s="306"/>
      <c r="I3" s="306"/>
      <c r="J3" s="306"/>
      <c r="K3" s="306"/>
      <c r="L3" s="306"/>
      <c r="M3" s="306"/>
      <c r="N3" s="306"/>
      <c r="O3" s="306"/>
    </row>
    <row r="4" spans="1:19" s="10" customFormat="1" ht="23.25" customHeight="1" x14ac:dyDescent="0.25">
      <c r="A4" s="308"/>
      <c r="B4" s="309"/>
      <c r="C4" s="299"/>
      <c r="D4" s="311" t="s">
        <v>52</v>
      </c>
      <c r="E4" s="299" t="s">
        <v>198</v>
      </c>
      <c r="F4" s="299"/>
      <c r="G4" s="299"/>
      <c r="H4" s="299"/>
      <c r="I4" s="299" t="s">
        <v>61</v>
      </c>
      <c r="J4" s="299"/>
      <c r="K4" s="299"/>
      <c r="L4" s="290" t="s">
        <v>62</v>
      </c>
      <c r="M4" s="306"/>
      <c r="N4" s="298"/>
      <c r="O4" s="311" t="s">
        <v>441</v>
      </c>
    </row>
    <row r="5" spans="1:19" s="10" customFormat="1" ht="38.25" x14ac:dyDescent="0.25">
      <c r="A5" s="236" t="s">
        <v>119</v>
      </c>
      <c r="B5" s="237" t="s">
        <v>120</v>
      </c>
      <c r="C5" s="299"/>
      <c r="D5" s="312"/>
      <c r="E5" s="237" t="s">
        <v>474</v>
      </c>
      <c r="F5" s="237" t="s">
        <v>475</v>
      </c>
      <c r="G5" s="237" t="s">
        <v>59</v>
      </c>
      <c r="H5" s="237" t="s">
        <v>60</v>
      </c>
      <c r="I5" s="237" t="s">
        <v>53</v>
      </c>
      <c r="J5" s="242" t="s">
        <v>44</v>
      </c>
      <c r="K5" s="237" t="s">
        <v>387</v>
      </c>
      <c r="L5" s="237" t="s">
        <v>46</v>
      </c>
      <c r="M5" s="242" t="s">
        <v>45</v>
      </c>
      <c r="N5" s="237" t="s">
        <v>58</v>
      </c>
      <c r="O5" s="312"/>
    </row>
    <row r="6" spans="1:19" s="123" customFormat="1" ht="13.5" thickBot="1" x14ac:dyDescent="0.3">
      <c r="A6" s="136" t="s">
        <v>2</v>
      </c>
      <c r="B6" s="243" t="s">
        <v>4</v>
      </c>
      <c r="C6" s="248" t="s">
        <v>3</v>
      </c>
      <c r="D6" s="248" t="s">
        <v>5</v>
      </c>
      <c r="E6" s="248" t="s">
        <v>8</v>
      </c>
      <c r="F6" s="248" t="s">
        <v>19</v>
      </c>
      <c r="G6" s="248" t="s">
        <v>20</v>
      </c>
      <c r="H6" s="248" t="s">
        <v>21</v>
      </c>
      <c r="I6" s="248" t="s">
        <v>22</v>
      </c>
      <c r="J6" s="248" t="s">
        <v>23</v>
      </c>
      <c r="K6" s="248" t="s">
        <v>24</v>
      </c>
      <c r="L6" s="248" t="s">
        <v>26</v>
      </c>
      <c r="M6" s="248" t="s">
        <v>27</v>
      </c>
      <c r="N6" s="248" t="s">
        <v>28</v>
      </c>
      <c r="O6" s="257" t="s">
        <v>29</v>
      </c>
      <c r="P6" s="10"/>
      <c r="Q6" s="10"/>
      <c r="R6" s="10"/>
      <c r="S6" s="10"/>
    </row>
    <row r="7" spans="1:19" s="10" customFormat="1" ht="25.5" x14ac:dyDescent="0.2">
      <c r="A7" s="137" t="s">
        <v>95</v>
      </c>
      <c r="B7" s="138" t="s">
        <v>96</v>
      </c>
      <c r="C7" s="106" t="s">
        <v>182</v>
      </c>
      <c r="D7" s="251" t="s">
        <v>25</v>
      </c>
      <c r="E7" s="251" t="s">
        <v>25</v>
      </c>
      <c r="F7" s="251" t="s">
        <v>25</v>
      </c>
      <c r="G7" s="251" t="s">
        <v>25</v>
      </c>
      <c r="H7" s="251" t="s">
        <v>25</v>
      </c>
      <c r="I7" s="251" t="s">
        <v>25</v>
      </c>
      <c r="J7" s="173" t="s">
        <v>271</v>
      </c>
      <c r="K7" s="173" t="s">
        <v>272</v>
      </c>
      <c r="L7" s="251" t="s">
        <v>25</v>
      </c>
      <c r="M7" s="139" t="s">
        <v>25</v>
      </c>
      <c r="N7" s="139" t="s">
        <v>25</v>
      </c>
      <c r="O7" s="174" t="s">
        <v>273</v>
      </c>
    </row>
    <row r="8" spans="1:19" s="10" customFormat="1" ht="26.25" thickBot="1" x14ac:dyDescent="0.25">
      <c r="A8" s="137" t="s">
        <v>100</v>
      </c>
      <c r="B8" s="138" t="s">
        <v>101</v>
      </c>
      <c r="C8" s="108" t="s">
        <v>183</v>
      </c>
      <c r="D8" s="252" t="s">
        <v>102</v>
      </c>
      <c r="E8" s="252" t="s">
        <v>103</v>
      </c>
      <c r="F8" s="252" t="s">
        <v>104</v>
      </c>
      <c r="G8" s="252" t="s">
        <v>105</v>
      </c>
      <c r="H8" s="252" t="s">
        <v>106</v>
      </c>
      <c r="I8" s="252" t="s">
        <v>107</v>
      </c>
      <c r="J8" s="20" t="s">
        <v>274</v>
      </c>
      <c r="K8" s="175" t="s">
        <v>275</v>
      </c>
      <c r="L8" s="252" t="s">
        <v>108</v>
      </c>
      <c r="M8" s="20" t="s">
        <v>276</v>
      </c>
      <c r="N8" s="175" t="s">
        <v>277</v>
      </c>
      <c r="O8" s="176" t="s">
        <v>278</v>
      </c>
    </row>
    <row r="11" spans="1:19" s="93" customFormat="1" ht="15" x14ac:dyDescent="0.25">
      <c r="A11" s="301" t="s">
        <v>196</v>
      </c>
      <c r="B11" s="301"/>
      <c r="C11" s="301"/>
      <c r="D11" s="301"/>
      <c r="E11" s="301"/>
      <c r="F11" s="301"/>
      <c r="G11" s="301"/>
      <c r="H11" s="301"/>
      <c r="I11" s="301"/>
      <c r="J11" s="301"/>
      <c r="K11" s="301"/>
      <c r="L11" s="301"/>
      <c r="M11" s="301"/>
      <c r="N11" s="301"/>
      <c r="O11" s="301"/>
    </row>
    <row r="12" spans="1:19" s="93" customFormat="1" ht="15" x14ac:dyDescent="0.25">
      <c r="A12" s="235"/>
      <c r="B12" s="235"/>
      <c r="C12" s="235"/>
      <c r="D12" s="18"/>
      <c r="E12" s="18"/>
      <c r="F12" s="18"/>
      <c r="G12" s="18"/>
      <c r="H12" s="18"/>
      <c r="I12" s="18"/>
      <c r="J12" s="235"/>
      <c r="K12" s="235"/>
      <c r="L12" s="235"/>
      <c r="M12" s="235"/>
      <c r="N12" s="235"/>
      <c r="O12" s="235"/>
    </row>
    <row r="13" spans="1:19" s="10" customFormat="1" ht="27.75" customHeight="1" x14ac:dyDescent="0.25">
      <c r="A13" s="307" t="s">
        <v>49</v>
      </c>
      <c r="B13" s="302"/>
      <c r="C13" s="299" t="s">
        <v>15</v>
      </c>
      <c r="D13" s="290" t="s">
        <v>125</v>
      </c>
      <c r="E13" s="306"/>
      <c r="F13" s="306"/>
      <c r="G13" s="306"/>
      <c r="H13" s="306"/>
      <c r="I13" s="306"/>
      <c r="J13" s="306"/>
      <c r="K13" s="235"/>
      <c r="L13" s="235"/>
      <c r="M13" s="235"/>
      <c r="N13" s="235"/>
      <c r="O13" s="235"/>
    </row>
    <row r="14" spans="1:19" s="10" customFormat="1" ht="13.9" customHeight="1" x14ac:dyDescent="0.25">
      <c r="A14" s="308"/>
      <c r="B14" s="309"/>
      <c r="C14" s="299"/>
      <c r="D14" s="290" t="s">
        <v>197</v>
      </c>
      <c r="E14" s="306"/>
      <c r="F14" s="306"/>
      <c r="G14" s="306"/>
      <c r="H14" s="306"/>
      <c r="I14" s="311" t="s">
        <v>113</v>
      </c>
      <c r="J14" s="307"/>
      <c r="K14" s="235"/>
      <c r="L14" s="235"/>
      <c r="M14" s="235"/>
      <c r="N14" s="235"/>
      <c r="O14" s="235"/>
    </row>
    <row r="15" spans="1:19" s="10" customFormat="1" ht="116.25" customHeight="1" x14ac:dyDescent="0.25">
      <c r="A15" s="236" t="s">
        <v>50</v>
      </c>
      <c r="B15" s="237" t="s">
        <v>57</v>
      </c>
      <c r="C15" s="299"/>
      <c r="D15" s="272" t="s">
        <v>473</v>
      </c>
      <c r="E15" s="299" t="s">
        <v>184</v>
      </c>
      <c r="F15" s="299"/>
      <c r="G15" s="299"/>
      <c r="H15" s="239" t="s">
        <v>186</v>
      </c>
      <c r="I15" s="312"/>
      <c r="J15" s="308"/>
    </row>
    <row r="16" spans="1:19" s="123" customFormat="1" ht="15" customHeight="1" thickBot="1" x14ac:dyDescent="0.3">
      <c r="A16" s="136" t="s">
        <v>2</v>
      </c>
      <c r="B16" s="243" t="s">
        <v>4</v>
      </c>
      <c r="C16" s="248" t="s">
        <v>3</v>
      </c>
      <c r="D16" s="248" t="s">
        <v>5</v>
      </c>
      <c r="E16" s="314" t="s">
        <v>8</v>
      </c>
      <c r="F16" s="314"/>
      <c r="G16" s="314"/>
      <c r="H16" s="249" t="s">
        <v>19</v>
      </c>
      <c r="I16" s="340" t="s">
        <v>20</v>
      </c>
      <c r="J16" s="341"/>
      <c r="K16" s="93"/>
    </row>
    <row r="17" spans="1:19" s="10" customFormat="1" ht="26.45" customHeight="1" x14ac:dyDescent="0.2">
      <c r="A17" s="137" t="s">
        <v>95</v>
      </c>
      <c r="B17" s="140" t="s">
        <v>96</v>
      </c>
      <c r="C17" s="106" t="s">
        <v>182</v>
      </c>
      <c r="D17" s="251" t="s">
        <v>25</v>
      </c>
      <c r="E17" s="313" t="s">
        <v>189</v>
      </c>
      <c r="F17" s="313"/>
      <c r="G17" s="313"/>
      <c r="H17" s="251" t="s">
        <v>25</v>
      </c>
      <c r="I17" s="318" t="s">
        <v>25</v>
      </c>
      <c r="J17" s="319"/>
    </row>
    <row r="18" spans="1:19" s="10" customFormat="1" ht="27.6" customHeight="1" thickBot="1" x14ac:dyDescent="0.25">
      <c r="A18" s="137" t="s">
        <v>100</v>
      </c>
      <c r="B18" s="140" t="s">
        <v>101</v>
      </c>
      <c r="C18" s="108" t="s">
        <v>183</v>
      </c>
      <c r="D18" s="252" t="s">
        <v>112</v>
      </c>
      <c r="E18" s="315" t="s">
        <v>25</v>
      </c>
      <c r="F18" s="315"/>
      <c r="G18" s="315"/>
      <c r="H18" s="252" t="s">
        <v>187</v>
      </c>
      <c r="I18" s="337" t="s">
        <v>111</v>
      </c>
      <c r="J18" s="338"/>
      <c r="K18" s="93"/>
    </row>
    <row r="21" spans="1:19" s="93" customFormat="1" ht="15" customHeight="1" x14ac:dyDescent="0.25">
      <c r="A21" s="301" t="s">
        <v>129</v>
      </c>
      <c r="B21" s="301"/>
      <c r="C21" s="301"/>
      <c r="D21" s="301"/>
      <c r="E21" s="301"/>
      <c r="F21" s="301"/>
      <c r="G21" s="301"/>
      <c r="H21" s="301"/>
      <c r="I21" s="301"/>
      <c r="J21" s="301"/>
      <c r="K21" s="301"/>
      <c r="L21" s="301"/>
      <c r="M21" s="301"/>
      <c r="N21" s="301"/>
      <c r="O21" s="301"/>
    </row>
    <row r="22" spans="1:19" s="93" customFormat="1" ht="15" x14ac:dyDescent="0.25">
      <c r="A22" s="235"/>
      <c r="B22" s="235"/>
      <c r="C22" s="235"/>
      <c r="D22" s="18"/>
      <c r="E22" s="18"/>
      <c r="F22" s="18"/>
      <c r="G22" s="18"/>
      <c r="H22" s="18"/>
      <c r="I22" s="18"/>
      <c r="J22" s="235"/>
      <c r="K22" s="235"/>
      <c r="L22" s="235"/>
      <c r="M22" s="235"/>
      <c r="N22" s="235"/>
      <c r="O22" s="235"/>
    </row>
    <row r="23" spans="1:19" s="10" customFormat="1" ht="13.9" customHeight="1" x14ac:dyDescent="0.25">
      <c r="A23" s="307" t="s">
        <v>49</v>
      </c>
      <c r="B23" s="302"/>
      <c r="C23" s="299" t="s">
        <v>15</v>
      </c>
      <c r="D23" s="290" t="s">
        <v>123</v>
      </c>
      <c r="E23" s="306"/>
      <c r="F23" s="306"/>
      <c r="G23" s="306"/>
      <c r="H23" s="306"/>
      <c r="I23" s="306"/>
      <c r="J23" s="306"/>
      <c r="K23" s="306"/>
      <c r="L23" s="306"/>
      <c r="M23" s="306"/>
      <c r="N23" s="306"/>
      <c r="O23" s="306"/>
    </row>
    <row r="24" spans="1:19" s="10" customFormat="1" ht="24" customHeight="1" x14ac:dyDescent="0.25">
      <c r="A24" s="308"/>
      <c r="B24" s="309"/>
      <c r="C24" s="299"/>
      <c r="D24" s="311" t="s">
        <v>52</v>
      </c>
      <c r="E24" s="299" t="s">
        <v>198</v>
      </c>
      <c r="F24" s="299"/>
      <c r="G24" s="299"/>
      <c r="H24" s="299"/>
      <c r="I24" s="299" t="s">
        <v>61</v>
      </c>
      <c r="J24" s="299"/>
      <c r="K24" s="299"/>
      <c r="L24" s="290" t="s">
        <v>62</v>
      </c>
      <c r="M24" s="306"/>
      <c r="N24" s="298"/>
      <c r="O24" s="311" t="s">
        <v>441</v>
      </c>
    </row>
    <row r="25" spans="1:19" s="10" customFormat="1" ht="38.25" x14ac:dyDescent="0.25">
      <c r="A25" s="236" t="s">
        <v>119</v>
      </c>
      <c r="B25" s="237" t="s">
        <v>120</v>
      </c>
      <c r="C25" s="299"/>
      <c r="D25" s="312"/>
      <c r="E25" s="237" t="s">
        <v>474</v>
      </c>
      <c r="F25" s="237" t="s">
        <v>475</v>
      </c>
      <c r="G25" s="237" t="s">
        <v>59</v>
      </c>
      <c r="H25" s="237" t="s">
        <v>60</v>
      </c>
      <c r="I25" s="237" t="s">
        <v>53</v>
      </c>
      <c r="J25" s="242" t="s">
        <v>44</v>
      </c>
      <c r="K25" s="237" t="s">
        <v>387</v>
      </c>
      <c r="L25" s="237" t="s">
        <v>46</v>
      </c>
      <c r="M25" s="242" t="s">
        <v>45</v>
      </c>
      <c r="N25" s="237" t="s">
        <v>58</v>
      </c>
      <c r="O25" s="312"/>
    </row>
    <row r="26" spans="1:19" s="123" customFormat="1" ht="13.5" thickBot="1" x14ac:dyDescent="0.3">
      <c r="A26" s="136" t="s">
        <v>2</v>
      </c>
      <c r="B26" s="243" t="s">
        <v>4</v>
      </c>
      <c r="C26" s="248" t="s">
        <v>3</v>
      </c>
      <c r="D26" s="248" t="s">
        <v>5</v>
      </c>
      <c r="E26" s="248" t="s">
        <v>8</v>
      </c>
      <c r="F26" s="248" t="s">
        <v>19</v>
      </c>
      <c r="G26" s="248" t="s">
        <v>20</v>
      </c>
      <c r="H26" s="248" t="s">
        <v>21</v>
      </c>
      <c r="I26" s="248" t="s">
        <v>22</v>
      </c>
      <c r="J26" s="248" t="s">
        <v>23</v>
      </c>
      <c r="K26" s="248" t="s">
        <v>24</v>
      </c>
      <c r="L26" s="248" t="s">
        <v>26</v>
      </c>
      <c r="M26" s="248" t="s">
        <v>27</v>
      </c>
      <c r="N26" s="248" t="s">
        <v>28</v>
      </c>
      <c r="O26" s="257" t="s">
        <v>29</v>
      </c>
      <c r="P26" s="10"/>
      <c r="Q26" s="10"/>
      <c r="R26" s="10"/>
      <c r="S26" s="10"/>
    </row>
    <row r="27" spans="1:19" s="10" customFormat="1" ht="25.5" x14ac:dyDescent="0.2">
      <c r="A27" s="137" t="s">
        <v>95</v>
      </c>
      <c r="B27" s="138" t="s">
        <v>96</v>
      </c>
      <c r="C27" s="106" t="s">
        <v>182</v>
      </c>
      <c r="D27" s="251" t="s">
        <v>25</v>
      </c>
      <c r="E27" s="251" t="s">
        <v>25</v>
      </c>
      <c r="F27" s="251" t="s">
        <v>25</v>
      </c>
      <c r="G27" s="251" t="s">
        <v>25</v>
      </c>
      <c r="H27" s="251" t="s">
        <v>25</v>
      </c>
      <c r="I27" s="251" t="s">
        <v>25</v>
      </c>
      <c r="J27" s="173" t="s">
        <v>271</v>
      </c>
      <c r="K27" s="173" t="s">
        <v>272</v>
      </c>
      <c r="L27" s="251" t="s">
        <v>25</v>
      </c>
      <c r="M27" s="139" t="s">
        <v>25</v>
      </c>
      <c r="N27" s="139" t="s">
        <v>25</v>
      </c>
      <c r="O27" s="174" t="s">
        <v>273</v>
      </c>
    </row>
    <row r="28" spans="1:19" s="10" customFormat="1" ht="26.25" thickBot="1" x14ac:dyDescent="0.25">
      <c r="A28" s="137" t="s">
        <v>100</v>
      </c>
      <c r="B28" s="138" t="s">
        <v>101</v>
      </c>
      <c r="C28" s="108" t="s">
        <v>183</v>
      </c>
      <c r="D28" s="252" t="s">
        <v>102</v>
      </c>
      <c r="E28" s="252" t="s">
        <v>103</v>
      </c>
      <c r="F28" s="252" t="s">
        <v>104</v>
      </c>
      <c r="G28" s="252" t="s">
        <v>105</v>
      </c>
      <c r="H28" s="252" t="s">
        <v>106</v>
      </c>
      <c r="I28" s="252" t="s">
        <v>107</v>
      </c>
      <c r="J28" s="20" t="s">
        <v>274</v>
      </c>
      <c r="K28" s="175" t="s">
        <v>275</v>
      </c>
      <c r="L28" s="252" t="s">
        <v>108</v>
      </c>
      <c r="M28" s="20" t="s">
        <v>276</v>
      </c>
      <c r="N28" s="175" t="s">
        <v>277</v>
      </c>
      <c r="O28" s="176" t="s">
        <v>278</v>
      </c>
    </row>
    <row r="31" spans="1:19" s="93" customFormat="1" ht="15" customHeight="1" x14ac:dyDescent="0.25">
      <c r="A31" s="301" t="s">
        <v>205</v>
      </c>
      <c r="B31" s="301"/>
      <c r="C31" s="301"/>
      <c r="D31" s="301"/>
      <c r="E31" s="301"/>
      <c r="F31" s="301"/>
      <c r="G31" s="301"/>
      <c r="H31" s="301"/>
      <c r="I31" s="301"/>
      <c r="J31" s="301"/>
      <c r="K31" s="301"/>
      <c r="L31" s="301"/>
      <c r="M31" s="301"/>
      <c r="N31" s="301"/>
      <c r="O31" s="301"/>
    </row>
    <row r="32" spans="1:19" s="93" customFormat="1" ht="15" x14ac:dyDescent="0.25">
      <c r="A32" s="235"/>
      <c r="B32" s="235"/>
      <c r="C32" s="235"/>
      <c r="D32" s="18"/>
      <c r="E32" s="18"/>
      <c r="F32" s="18"/>
      <c r="G32" s="18"/>
      <c r="H32" s="18"/>
      <c r="I32" s="18"/>
      <c r="J32" s="235"/>
      <c r="K32" s="240"/>
      <c r="L32" s="240"/>
      <c r="M32" s="240"/>
      <c r="N32" s="240"/>
      <c r="O32" s="240"/>
    </row>
    <row r="33" spans="1:19" s="10" customFormat="1" ht="41.25" customHeight="1" x14ac:dyDescent="0.25">
      <c r="A33" s="307" t="s">
        <v>49</v>
      </c>
      <c r="B33" s="302"/>
      <c r="C33" s="299" t="s">
        <v>15</v>
      </c>
      <c r="D33" s="290" t="s">
        <v>124</v>
      </c>
      <c r="E33" s="306"/>
      <c r="F33" s="306"/>
      <c r="G33" s="306"/>
      <c r="H33" s="306"/>
      <c r="I33" s="306"/>
      <c r="J33" s="306"/>
      <c r="K33" s="143"/>
      <c r="L33" s="143"/>
      <c r="M33" s="143"/>
      <c r="N33" s="143"/>
      <c r="O33" s="143"/>
    </row>
    <row r="34" spans="1:19" s="10" customFormat="1" ht="13.9" customHeight="1" x14ac:dyDescent="0.25">
      <c r="A34" s="308"/>
      <c r="B34" s="309"/>
      <c r="C34" s="299"/>
      <c r="D34" s="290" t="s">
        <v>197</v>
      </c>
      <c r="E34" s="306"/>
      <c r="F34" s="306"/>
      <c r="G34" s="306"/>
      <c r="H34" s="306"/>
      <c r="I34" s="311" t="s">
        <v>113</v>
      </c>
      <c r="J34" s="307"/>
      <c r="K34" s="143"/>
      <c r="L34" s="143"/>
      <c r="M34" s="143"/>
      <c r="N34" s="343"/>
      <c r="O34" s="343"/>
    </row>
    <row r="35" spans="1:19" s="10" customFormat="1" ht="129" customHeight="1" x14ac:dyDescent="0.25">
      <c r="A35" s="236" t="s">
        <v>50</v>
      </c>
      <c r="B35" s="237" t="s">
        <v>57</v>
      </c>
      <c r="C35" s="299"/>
      <c r="D35" s="272" t="s">
        <v>473</v>
      </c>
      <c r="E35" s="299" t="s">
        <v>184</v>
      </c>
      <c r="F35" s="299"/>
      <c r="G35" s="299"/>
      <c r="H35" s="239" t="s">
        <v>186</v>
      </c>
      <c r="I35" s="312"/>
      <c r="J35" s="308"/>
      <c r="K35" s="343"/>
      <c r="L35" s="343"/>
      <c r="M35" s="260"/>
      <c r="N35" s="343"/>
      <c r="O35" s="343"/>
    </row>
    <row r="36" spans="1:19" s="123" customFormat="1" ht="15" customHeight="1" thickBot="1" x14ac:dyDescent="0.3">
      <c r="A36" s="136" t="s">
        <v>2</v>
      </c>
      <c r="B36" s="243" t="s">
        <v>4</v>
      </c>
      <c r="C36" s="243" t="s">
        <v>3</v>
      </c>
      <c r="D36" s="248" t="s">
        <v>5</v>
      </c>
      <c r="E36" s="314" t="s">
        <v>8</v>
      </c>
      <c r="F36" s="314"/>
      <c r="G36" s="314"/>
      <c r="H36" s="249" t="s">
        <v>19</v>
      </c>
      <c r="I36" s="340" t="s">
        <v>20</v>
      </c>
      <c r="J36" s="341"/>
      <c r="K36" s="342"/>
      <c r="L36" s="342"/>
      <c r="M36" s="261"/>
      <c r="N36" s="342"/>
      <c r="O36" s="342"/>
      <c r="P36" s="10"/>
    </row>
    <row r="37" spans="1:19" s="10" customFormat="1" ht="26.45" customHeight="1" x14ac:dyDescent="0.2">
      <c r="A37" s="137" t="s">
        <v>95</v>
      </c>
      <c r="B37" s="138" t="s">
        <v>96</v>
      </c>
      <c r="C37" s="106" t="s">
        <v>182</v>
      </c>
      <c r="D37" s="251" t="s">
        <v>25</v>
      </c>
      <c r="E37" s="313" t="s">
        <v>189</v>
      </c>
      <c r="F37" s="313"/>
      <c r="G37" s="313"/>
      <c r="H37" s="251" t="s">
        <v>25</v>
      </c>
      <c r="I37" s="318" t="s">
        <v>25</v>
      </c>
      <c r="J37" s="319"/>
      <c r="K37" s="330"/>
      <c r="L37" s="330"/>
      <c r="M37" s="255"/>
      <c r="N37" s="330"/>
      <c r="O37" s="330"/>
    </row>
    <row r="38" spans="1:19" s="10" customFormat="1" ht="27.6" customHeight="1" thickBot="1" x14ac:dyDescent="0.25">
      <c r="A38" s="137" t="s">
        <v>100</v>
      </c>
      <c r="B38" s="138" t="s">
        <v>101</v>
      </c>
      <c r="C38" s="108" t="s">
        <v>183</v>
      </c>
      <c r="D38" s="252" t="s">
        <v>112</v>
      </c>
      <c r="E38" s="315" t="s">
        <v>25</v>
      </c>
      <c r="F38" s="315"/>
      <c r="G38" s="315"/>
      <c r="H38" s="252" t="s">
        <v>187</v>
      </c>
      <c r="I38" s="337" t="s">
        <v>111</v>
      </c>
      <c r="J38" s="338"/>
      <c r="K38" s="330"/>
      <c r="L38" s="330"/>
      <c r="M38" s="255"/>
      <c r="N38" s="330"/>
      <c r="O38" s="330"/>
    </row>
    <row r="41" spans="1:19" s="93" customFormat="1" ht="15" customHeight="1" x14ac:dyDescent="0.25">
      <c r="A41" s="301" t="s">
        <v>130</v>
      </c>
      <c r="B41" s="301"/>
      <c r="C41" s="301"/>
      <c r="D41" s="301"/>
      <c r="E41" s="301"/>
      <c r="F41" s="301"/>
      <c r="G41" s="301"/>
      <c r="H41" s="301"/>
      <c r="I41" s="301"/>
      <c r="J41" s="301"/>
      <c r="K41" s="301"/>
      <c r="L41" s="301"/>
      <c r="M41" s="301"/>
      <c r="N41" s="301"/>
      <c r="O41" s="301"/>
    </row>
    <row r="42" spans="1:19" s="93" customFormat="1" ht="15" x14ac:dyDescent="0.25">
      <c r="A42" s="235"/>
      <c r="B42" s="235"/>
      <c r="C42" s="235"/>
      <c r="D42" s="18"/>
      <c r="E42" s="18"/>
      <c r="F42" s="18"/>
      <c r="G42" s="18"/>
      <c r="H42" s="18"/>
      <c r="I42" s="18"/>
      <c r="J42" s="235"/>
      <c r="K42" s="235"/>
      <c r="L42" s="235"/>
      <c r="M42" s="235"/>
      <c r="N42" s="235"/>
      <c r="O42" s="235"/>
    </row>
    <row r="43" spans="1:19" s="10" customFormat="1" ht="13.9" customHeight="1" x14ac:dyDescent="0.25">
      <c r="A43" s="307" t="s">
        <v>49</v>
      </c>
      <c r="B43" s="302"/>
      <c r="C43" s="299" t="s">
        <v>15</v>
      </c>
      <c r="D43" s="290" t="s">
        <v>126</v>
      </c>
      <c r="E43" s="306"/>
      <c r="F43" s="306"/>
      <c r="G43" s="306"/>
      <c r="H43" s="306"/>
      <c r="I43" s="306"/>
      <c r="J43" s="306"/>
      <c r="K43" s="306"/>
      <c r="L43" s="306"/>
      <c r="M43" s="306"/>
      <c r="N43" s="306"/>
      <c r="O43" s="306"/>
    </row>
    <row r="44" spans="1:19" s="10" customFormat="1" ht="23.25" customHeight="1" x14ac:dyDescent="0.25">
      <c r="A44" s="308"/>
      <c r="B44" s="309"/>
      <c r="C44" s="299"/>
      <c r="D44" s="311" t="s">
        <v>52</v>
      </c>
      <c r="E44" s="299" t="s">
        <v>198</v>
      </c>
      <c r="F44" s="299"/>
      <c r="G44" s="299"/>
      <c r="H44" s="299"/>
      <c r="I44" s="299" t="s">
        <v>61</v>
      </c>
      <c r="J44" s="299"/>
      <c r="K44" s="299"/>
      <c r="L44" s="290" t="s">
        <v>62</v>
      </c>
      <c r="M44" s="306"/>
      <c r="N44" s="298"/>
      <c r="O44" s="311" t="s">
        <v>441</v>
      </c>
    </row>
    <row r="45" spans="1:19" s="10" customFormat="1" ht="38.25" x14ac:dyDescent="0.25">
      <c r="A45" s="236" t="s">
        <v>119</v>
      </c>
      <c r="B45" s="237" t="s">
        <v>120</v>
      </c>
      <c r="C45" s="299"/>
      <c r="D45" s="312"/>
      <c r="E45" s="237" t="s">
        <v>474</v>
      </c>
      <c r="F45" s="237" t="s">
        <v>475</v>
      </c>
      <c r="G45" s="237" t="s">
        <v>59</v>
      </c>
      <c r="H45" s="237" t="s">
        <v>60</v>
      </c>
      <c r="I45" s="237" t="s">
        <v>53</v>
      </c>
      <c r="J45" s="242" t="s">
        <v>44</v>
      </c>
      <c r="K45" s="237" t="s">
        <v>387</v>
      </c>
      <c r="L45" s="237" t="s">
        <v>46</v>
      </c>
      <c r="M45" s="242" t="s">
        <v>45</v>
      </c>
      <c r="N45" s="237" t="s">
        <v>58</v>
      </c>
      <c r="O45" s="312"/>
    </row>
    <row r="46" spans="1:19" s="123" customFormat="1" ht="13.5" thickBot="1" x14ac:dyDescent="0.3">
      <c r="A46" s="136" t="s">
        <v>2</v>
      </c>
      <c r="B46" s="243" t="s">
        <v>4</v>
      </c>
      <c r="C46" s="248" t="s">
        <v>3</v>
      </c>
      <c r="D46" s="248" t="s">
        <v>5</v>
      </c>
      <c r="E46" s="248" t="s">
        <v>8</v>
      </c>
      <c r="F46" s="248" t="s">
        <v>19</v>
      </c>
      <c r="G46" s="248" t="s">
        <v>20</v>
      </c>
      <c r="H46" s="248" t="s">
        <v>21</v>
      </c>
      <c r="I46" s="248" t="s">
        <v>22</v>
      </c>
      <c r="J46" s="248" t="s">
        <v>23</v>
      </c>
      <c r="K46" s="248" t="s">
        <v>24</v>
      </c>
      <c r="L46" s="248" t="s">
        <v>26</v>
      </c>
      <c r="M46" s="248" t="s">
        <v>27</v>
      </c>
      <c r="N46" s="248" t="s">
        <v>28</v>
      </c>
      <c r="O46" s="257" t="s">
        <v>29</v>
      </c>
      <c r="P46" s="10"/>
      <c r="Q46" s="10"/>
      <c r="R46" s="10"/>
      <c r="S46" s="10"/>
    </row>
    <row r="47" spans="1:19" s="10" customFormat="1" ht="25.5" x14ac:dyDescent="0.2">
      <c r="A47" s="137" t="s">
        <v>95</v>
      </c>
      <c r="B47" s="138" t="s">
        <v>96</v>
      </c>
      <c r="C47" s="106" t="s">
        <v>182</v>
      </c>
      <c r="D47" s="251" t="s">
        <v>25</v>
      </c>
      <c r="E47" s="251" t="s">
        <v>25</v>
      </c>
      <c r="F47" s="251" t="s">
        <v>25</v>
      </c>
      <c r="G47" s="251" t="s">
        <v>25</v>
      </c>
      <c r="H47" s="251" t="s">
        <v>25</v>
      </c>
      <c r="I47" s="251" t="s">
        <v>25</v>
      </c>
      <c r="J47" s="173" t="s">
        <v>271</v>
      </c>
      <c r="K47" s="173" t="s">
        <v>272</v>
      </c>
      <c r="L47" s="251" t="s">
        <v>25</v>
      </c>
      <c r="M47" s="139" t="s">
        <v>25</v>
      </c>
      <c r="N47" s="139" t="s">
        <v>25</v>
      </c>
      <c r="O47" s="174" t="s">
        <v>273</v>
      </c>
    </row>
    <row r="48" spans="1:19" s="10" customFormat="1" ht="26.25" thickBot="1" x14ac:dyDescent="0.25">
      <c r="A48" s="137" t="s">
        <v>100</v>
      </c>
      <c r="B48" s="138" t="s">
        <v>101</v>
      </c>
      <c r="C48" s="108" t="s">
        <v>183</v>
      </c>
      <c r="D48" s="252" t="s">
        <v>102</v>
      </c>
      <c r="E48" s="252" t="s">
        <v>103</v>
      </c>
      <c r="F48" s="252" t="s">
        <v>104</v>
      </c>
      <c r="G48" s="252" t="s">
        <v>105</v>
      </c>
      <c r="H48" s="252" t="s">
        <v>106</v>
      </c>
      <c r="I48" s="252" t="s">
        <v>107</v>
      </c>
      <c r="J48" s="20" t="s">
        <v>274</v>
      </c>
      <c r="K48" s="175" t="s">
        <v>275</v>
      </c>
      <c r="L48" s="252" t="s">
        <v>108</v>
      </c>
      <c r="M48" s="20" t="s">
        <v>276</v>
      </c>
      <c r="N48" s="175" t="s">
        <v>277</v>
      </c>
      <c r="O48" s="176" t="s">
        <v>278</v>
      </c>
    </row>
    <row r="51" spans="1:16" s="93" customFormat="1" ht="15" customHeight="1" x14ac:dyDescent="0.25">
      <c r="A51" s="301" t="s">
        <v>206</v>
      </c>
      <c r="B51" s="301"/>
      <c r="C51" s="301"/>
      <c r="D51" s="301"/>
      <c r="E51" s="301"/>
      <c r="F51" s="301"/>
      <c r="G51" s="301"/>
      <c r="H51" s="301"/>
      <c r="I51" s="301"/>
      <c r="J51" s="301"/>
      <c r="K51" s="301"/>
      <c r="L51" s="301"/>
      <c r="M51" s="301"/>
      <c r="N51" s="301"/>
      <c r="O51" s="301"/>
    </row>
    <row r="52" spans="1:16" s="93" customFormat="1" ht="15" x14ac:dyDescent="0.25">
      <c r="A52" s="235"/>
      <c r="B52" s="235"/>
      <c r="C52" s="235"/>
      <c r="D52" s="18"/>
      <c r="E52" s="18"/>
      <c r="F52" s="18"/>
      <c r="G52" s="18"/>
      <c r="H52" s="18"/>
      <c r="I52" s="18"/>
      <c r="J52" s="235"/>
      <c r="K52" s="235"/>
      <c r="L52" s="235"/>
      <c r="M52" s="235"/>
      <c r="N52" s="235"/>
      <c r="O52" s="235"/>
    </row>
    <row r="53" spans="1:16" s="10" customFormat="1" ht="26.25" customHeight="1" x14ac:dyDescent="0.25">
      <c r="A53" s="307" t="s">
        <v>49</v>
      </c>
      <c r="B53" s="302"/>
      <c r="C53" s="299" t="s">
        <v>15</v>
      </c>
      <c r="D53" s="290" t="s">
        <v>127</v>
      </c>
      <c r="E53" s="306"/>
      <c r="F53" s="306"/>
      <c r="G53" s="306"/>
      <c r="H53" s="306"/>
      <c r="I53" s="306"/>
      <c r="J53" s="306"/>
    </row>
    <row r="54" spans="1:16" s="10" customFormat="1" ht="13.9" customHeight="1" x14ac:dyDescent="0.25">
      <c r="A54" s="308"/>
      <c r="B54" s="309"/>
      <c r="C54" s="299"/>
      <c r="D54" s="290" t="s">
        <v>197</v>
      </c>
      <c r="E54" s="306"/>
      <c r="F54" s="306"/>
      <c r="G54" s="306"/>
      <c r="H54" s="306"/>
      <c r="I54" s="311" t="s">
        <v>113</v>
      </c>
      <c r="J54" s="307"/>
      <c r="N54" s="350"/>
      <c r="O54" s="350"/>
    </row>
    <row r="55" spans="1:16" s="10" customFormat="1" ht="130.5" customHeight="1" x14ac:dyDescent="0.25">
      <c r="A55" s="236" t="s">
        <v>50</v>
      </c>
      <c r="B55" s="237" t="s">
        <v>57</v>
      </c>
      <c r="C55" s="299"/>
      <c r="D55" s="272" t="s">
        <v>473</v>
      </c>
      <c r="E55" s="299" t="s">
        <v>184</v>
      </c>
      <c r="F55" s="299"/>
      <c r="G55" s="299"/>
      <c r="H55" s="239" t="s">
        <v>186</v>
      </c>
      <c r="I55" s="312"/>
      <c r="J55" s="308"/>
      <c r="K55" s="350"/>
      <c r="L55" s="350"/>
      <c r="M55" s="262"/>
      <c r="N55" s="350"/>
      <c r="O55" s="350"/>
    </row>
    <row r="56" spans="1:16" s="123" customFormat="1" ht="15" customHeight="1" thickBot="1" x14ac:dyDescent="0.3">
      <c r="A56" s="136" t="s">
        <v>2</v>
      </c>
      <c r="B56" s="243" t="s">
        <v>4</v>
      </c>
      <c r="C56" s="243" t="s">
        <v>3</v>
      </c>
      <c r="D56" s="248" t="s">
        <v>5</v>
      </c>
      <c r="E56" s="314" t="s">
        <v>8</v>
      </c>
      <c r="F56" s="314"/>
      <c r="G56" s="314"/>
      <c r="H56" s="249" t="s">
        <v>19</v>
      </c>
      <c r="I56" s="340" t="s">
        <v>20</v>
      </c>
      <c r="J56" s="341"/>
      <c r="K56" s="339"/>
      <c r="L56" s="339"/>
      <c r="M56" s="264"/>
      <c r="N56" s="339"/>
      <c r="O56" s="339"/>
      <c r="P56" s="10"/>
    </row>
    <row r="57" spans="1:16" s="10" customFormat="1" ht="26.45" customHeight="1" x14ac:dyDescent="0.2">
      <c r="A57" s="137" t="s">
        <v>95</v>
      </c>
      <c r="B57" s="138" t="s">
        <v>96</v>
      </c>
      <c r="C57" s="106" t="s">
        <v>182</v>
      </c>
      <c r="D57" s="251" t="s">
        <v>25</v>
      </c>
      <c r="E57" s="313" t="s">
        <v>189</v>
      </c>
      <c r="F57" s="313"/>
      <c r="G57" s="313"/>
      <c r="H57" s="251" t="s">
        <v>25</v>
      </c>
      <c r="I57" s="318" t="s">
        <v>25</v>
      </c>
      <c r="J57" s="319"/>
      <c r="K57" s="330"/>
      <c r="L57" s="330"/>
      <c r="M57" s="255"/>
      <c r="N57" s="330"/>
      <c r="O57" s="330"/>
    </row>
    <row r="58" spans="1:16" s="10" customFormat="1" ht="27.6" customHeight="1" thickBot="1" x14ac:dyDescent="0.25">
      <c r="A58" s="137" t="s">
        <v>100</v>
      </c>
      <c r="B58" s="138" t="s">
        <v>101</v>
      </c>
      <c r="C58" s="108" t="s">
        <v>183</v>
      </c>
      <c r="D58" s="252" t="s">
        <v>112</v>
      </c>
      <c r="E58" s="315" t="s">
        <v>25</v>
      </c>
      <c r="F58" s="315"/>
      <c r="G58" s="315"/>
      <c r="H58" s="252" t="s">
        <v>187</v>
      </c>
      <c r="I58" s="337" t="s">
        <v>111</v>
      </c>
      <c r="J58" s="338"/>
      <c r="K58" s="330"/>
      <c r="L58" s="330"/>
      <c r="M58" s="255"/>
      <c r="N58" s="330"/>
      <c r="O58" s="330"/>
    </row>
    <row r="59" spans="1:16" x14ac:dyDescent="0.25">
      <c r="K59" s="143"/>
      <c r="L59" s="143"/>
      <c r="M59" s="144"/>
      <c r="N59" s="145"/>
      <c r="O59" s="143"/>
    </row>
    <row r="60" spans="1:16" x14ac:dyDescent="0.25">
      <c r="K60" s="143"/>
      <c r="L60" s="143"/>
      <c r="M60" s="144"/>
      <c r="N60" s="145"/>
      <c r="O60" s="143"/>
    </row>
    <row r="61" spans="1:16" x14ac:dyDescent="0.25">
      <c r="A61" s="256" t="s">
        <v>396</v>
      </c>
      <c r="B61" s="333"/>
      <c r="C61" s="333"/>
      <c r="D61" s="333"/>
      <c r="F61" s="334"/>
      <c r="G61" s="334"/>
      <c r="I61" s="334"/>
      <c r="J61" s="334"/>
      <c r="K61" s="256"/>
      <c r="L61" s="331"/>
      <c r="M61" s="331"/>
      <c r="N61" s="145"/>
      <c r="O61" s="143"/>
    </row>
    <row r="62" spans="1:16" x14ac:dyDescent="0.25">
      <c r="A62" s="256" t="s">
        <v>397</v>
      </c>
      <c r="B62" s="332" t="s">
        <v>388</v>
      </c>
      <c r="C62" s="332"/>
      <c r="D62" s="332"/>
      <c r="F62" s="331" t="s">
        <v>389</v>
      </c>
      <c r="G62" s="331"/>
      <c r="I62" s="331" t="s">
        <v>390</v>
      </c>
      <c r="J62" s="331"/>
      <c r="K62" s="256"/>
      <c r="L62" s="331"/>
      <c r="M62" s="331"/>
      <c r="N62" s="145"/>
      <c r="O62" s="143"/>
    </row>
    <row r="63" spans="1:16" x14ac:dyDescent="0.25">
      <c r="A63" s="256"/>
      <c r="B63" s="256"/>
      <c r="C63" s="256"/>
      <c r="K63" s="256"/>
      <c r="L63" s="256"/>
      <c r="M63" s="112"/>
      <c r="N63" s="145"/>
      <c r="O63" s="143"/>
    </row>
    <row r="64" spans="1:16" x14ac:dyDescent="0.25">
      <c r="A64" s="256"/>
      <c r="B64" s="256"/>
      <c r="C64" s="256"/>
      <c r="K64" s="256"/>
      <c r="L64" s="256"/>
      <c r="M64" s="112"/>
      <c r="N64" s="145"/>
      <c r="O64" s="143"/>
    </row>
    <row r="65" spans="1:19" x14ac:dyDescent="0.2">
      <c r="A65" s="113" t="s">
        <v>398</v>
      </c>
      <c r="B65" s="333"/>
      <c r="C65" s="333"/>
      <c r="D65" s="333"/>
      <c r="F65" s="334"/>
      <c r="G65" s="334"/>
      <c r="I65" s="334"/>
      <c r="J65" s="334"/>
      <c r="K65" s="256"/>
      <c r="L65" s="331"/>
      <c r="M65" s="331"/>
      <c r="N65" s="145"/>
      <c r="O65" s="143"/>
    </row>
    <row r="66" spans="1:19" x14ac:dyDescent="0.25">
      <c r="A66" s="256"/>
      <c r="B66" s="332" t="s">
        <v>388</v>
      </c>
      <c r="C66" s="332"/>
      <c r="D66" s="332"/>
      <c r="F66" s="331" t="s">
        <v>391</v>
      </c>
      <c r="G66" s="331"/>
      <c r="I66" s="331" t="s">
        <v>392</v>
      </c>
      <c r="J66" s="331"/>
      <c r="K66" s="256"/>
      <c r="L66" s="331"/>
      <c r="M66" s="331"/>
      <c r="N66" s="145"/>
      <c r="O66" s="143"/>
    </row>
    <row r="67" spans="1:19" x14ac:dyDescent="0.25">
      <c r="A67" s="115" t="s">
        <v>393</v>
      </c>
      <c r="B67" s="256" t="s">
        <v>394</v>
      </c>
      <c r="C67" s="344" t="s">
        <v>395</v>
      </c>
      <c r="D67" s="344"/>
      <c r="K67" s="256"/>
      <c r="L67" s="256"/>
      <c r="M67" s="112"/>
      <c r="N67" s="145"/>
      <c r="O67" s="143"/>
    </row>
    <row r="68" spans="1:19" x14ac:dyDescent="0.25">
      <c r="K68" s="143"/>
      <c r="L68" s="143"/>
      <c r="M68" s="144"/>
      <c r="N68" s="145"/>
      <c r="O68" s="143"/>
    </row>
    <row r="69" spans="1:19" x14ac:dyDescent="0.25">
      <c r="K69" s="143"/>
      <c r="L69" s="143"/>
      <c r="M69" s="144"/>
      <c r="N69" s="145"/>
      <c r="O69" s="143"/>
    </row>
    <row r="70" spans="1:19" x14ac:dyDescent="0.25">
      <c r="K70" s="143"/>
      <c r="L70" s="143"/>
      <c r="M70" s="144"/>
      <c r="N70" s="145"/>
      <c r="O70" s="143"/>
    </row>
    <row r="71" spans="1:19" ht="14.25" x14ac:dyDescent="0.25">
      <c r="A71" s="146" t="s">
        <v>256</v>
      </c>
    </row>
    <row r="73" spans="1:19" s="93" customFormat="1" ht="15" customHeight="1" x14ac:dyDescent="0.25">
      <c r="A73" s="301" t="s">
        <v>128</v>
      </c>
      <c r="B73" s="301"/>
      <c r="C73" s="301"/>
      <c r="D73" s="301"/>
      <c r="E73" s="301"/>
      <c r="F73" s="301"/>
      <c r="G73" s="301"/>
      <c r="H73" s="301"/>
      <c r="I73" s="301"/>
      <c r="J73" s="301"/>
      <c r="K73" s="301"/>
      <c r="L73" s="301"/>
      <c r="M73" s="301"/>
      <c r="N73" s="301"/>
      <c r="O73" s="301"/>
    </row>
    <row r="74" spans="1:19" s="93" customFormat="1" ht="15" x14ac:dyDescent="0.25">
      <c r="A74" s="235"/>
      <c r="B74" s="235"/>
      <c r="C74" s="235"/>
      <c r="D74" s="18"/>
      <c r="E74" s="18"/>
      <c r="F74" s="18"/>
      <c r="G74" s="18"/>
      <c r="H74" s="18"/>
      <c r="I74" s="18"/>
      <c r="J74" s="235"/>
      <c r="K74" s="235"/>
      <c r="L74" s="235"/>
      <c r="M74" s="235"/>
      <c r="N74" s="235"/>
      <c r="O74" s="235"/>
    </row>
    <row r="75" spans="1:19" s="10" customFormat="1" ht="13.9" customHeight="1" x14ac:dyDescent="0.25">
      <c r="A75" s="346" t="s">
        <v>49</v>
      </c>
      <c r="B75" s="347"/>
      <c r="C75" s="305" t="s">
        <v>15</v>
      </c>
      <c r="D75" s="335" t="s">
        <v>266</v>
      </c>
      <c r="E75" s="336"/>
      <c r="F75" s="336"/>
      <c r="G75" s="336"/>
      <c r="H75" s="336"/>
      <c r="I75" s="336"/>
      <c r="J75" s="336"/>
      <c r="K75" s="336"/>
      <c r="L75" s="336"/>
      <c r="M75" s="336"/>
      <c r="N75" s="336"/>
      <c r="O75" s="336"/>
    </row>
    <row r="76" spans="1:19" s="10" customFormat="1" ht="30" customHeight="1" x14ac:dyDescent="0.25">
      <c r="A76" s="348"/>
      <c r="B76" s="349"/>
      <c r="C76" s="305"/>
      <c r="D76" s="293" t="s">
        <v>52</v>
      </c>
      <c r="E76" s="305" t="s">
        <v>198</v>
      </c>
      <c r="F76" s="305"/>
      <c r="G76" s="305"/>
      <c r="H76" s="305"/>
      <c r="I76" s="305" t="s">
        <v>61</v>
      </c>
      <c r="J76" s="305"/>
      <c r="K76" s="305"/>
      <c r="L76" s="335" t="s">
        <v>62</v>
      </c>
      <c r="M76" s="336"/>
      <c r="N76" s="345"/>
      <c r="O76" s="293" t="s">
        <v>441</v>
      </c>
    </row>
    <row r="77" spans="1:19" s="10" customFormat="1" ht="38.25" x14ac:dyDescent="0.25">
      <c r="A77" s="258" t="s">
        <v>119</v>
      </c>
      <c r="B77" s="147" t="s">
        <v>120</v>
      </c>
      <c r="C77" s="305"/>
      <c r="D77" s="294"/>
      <c r="E77" s="147" t="s">
        <v>474</v>
      </c>
      <c r="F77" s="147" t="s">
        <v>475</v>
      </c>
      <c r="G77" s="147" t="s">
        <v>59</v>
      </c>
      <c r="H77" s="147" t="s">
        <v>60</v>
      </c>
      <c r="I77" s="147" t="s">
        <v>254</v>
      </c>
      <c r="J77" s="238" t="s">
        <v>44</v>
      </c>
      <c r="K77" s="147" t="s">
        <v>387</v>
      </c>
      <c r="L77" s="147" t="s">
        <v>46</v>
      </c>
      <c r="M77" s="238" t="s">
        <v>45</v>
      </c>
      <c r="N77" s="147" t="s">
        <v>58</v>
      </c>
      <c r="O77" s="294"/>
    </row>
    <row r="78" spans="1:19" s="123" customFormat="1" ht="13.5" thickBot="1" x14ac:dyDescent="0.3">
      <c r="A78" s="136" t="s">
        <v>2</v>
      </c>
      <c r="B78" s="243" t="s">
        <v>4</v>
      </c>
      <c r="C78" s="248" t="s">
        <v>3</v>
      </c>
      <c r="D78" s="248" t="s">
        <v>5</v>
      </c>
      <c r="E78" s="248" t="s">
        <v>8</v>
      </c>
      <c r="F78" s="248" t="s">
        <v>19</v>
      </c>
      <c r="G78" s="248" t="s">
        <v>20</v>
      </c>
      <c r="H78" s="248" t="s">
        <v>21</v>
      </c>
      <c r="I78" s="248" t="s">
        <v>22</v>
      </c>
      <c r="J78" s="248" t="s">
        <v>23</v>
      </c>
      <c r="K78" s="248" t="s">
        <v>24</v>
      </c>
      <c r="L78" s="248" t="s">
        <v>26</v>
      </c>
      <c r="M78" s="248" t="s">
        <v>27</v>
      </c>
      <c r="N78" s="248" t="s">
        <v>28</v>
      </c>
      <c r="O78" s="257" t="s">
        <v>29</v>
      </c>
      <c r="P78" s="10"/>
      <c r="Q78" s="10"/>
      <c r="R78" s="10"/>
      <c r="S78" s="10"/>
    </row>
    <row r="79" spans="1:19" s="10" customFormat="1" ht="25.5" x14ac:dyDescent="0.2">
      <c r="A79" s="128" t="s">
        <v>268</v>
      </c>
      <c r="B79" s="148" t="str">
        <f t="shared" ref="B79:B105" si="0">182&amp;C79</f>
        <v>18210100</v>
      </c>
      <c r="C79" s="106">
        <v>10100</v>
      </c>
      <c r="D79" s="251" t="s">
        <v>25</v>
      </c>
      <c r="E79" s="149" t="s">
        <v>25</v>
      </c>
      <c r="F79" s="149" t="s">
        <v>25</v>
      </c>
      <c r="G79" s="149" t="s">
        <v>25</v>
      </c>
      <c r="H79" s="149" t="s">
        <v>25</v>
      </c>
      <c r="I79" s="251" t="s">
        <v>25</v>
      </c>
      <c r="J79" s="150">
        <f>SUM(J80:J81)</f>
        <v>101</v>
      </c>
      <c r="K79" s="150">
        <f t="shared" ref="K79" si="1">SUM(K80:K81)</f>
        <v>7</v>
      </c>
      <c r="L79" s="251" t="s">
        <v>25</v>
      </c>
      <c r="M79" s="139" t="s">
        <v>25</v>
      </c>
      <c r="N79" s="139" t="s">
        <v>25</v>
      </c>
      <c r="O79" s="151">
        <f>SUM(O80:O81)</f>
        <v>2690568.4</v>
      </c>
    </row>
    <row r="80" spans="1:19" s="10" customFormat="1" ht="25.5" x14ac:dyDescent="0.2">
      <c r="A80" s="128" t="s">
        <v>223</v>
      </c>
      <c r="B80" s="148" t="str">
        <f t="shared" si="0"/>
        <v>18210101</v>
      </c>
      <c r="C80" s="152">
        <v>10101</v>
      </c>
      <c r="D80" s="253" t="s">
        <v>255</v>
      </c>
      <c r="E80" s="153">
        <v>10000</v>
      </c>
      <c r="F80" s="154" t="s">
        <v>253</v>
      </c>
      <c r="G80" s="154" t="s">
        <v>253</v>
      </c>
      <c r="H80" s="154" t="s">
        <v>253</v>
      </c>
      <c r="I80" s="155" t="s">
        <v>257</v>
      </c>
      <c r="J80" s="153">
        <v>45</v>
      </c>
      <c r="K80" s="153">
        <f>J80-('Р4 (условия) текущий'!K33+'Р4 (условия) текущий'!J33)</f>
        <v>3</v>
      </c>
      <c r="L80" s="253" t="s">
        <v>25</v>
      </c>
      <c r="M80" s="156" t="s">
        <v>25</v>
      </c>
      <c r="N80" s="156" t="s">
        <v>25</v>
      </c>
      <c r="O80" s="157">
        <f>E80*J80</f>
        <v>450000</v>
      </c>
    </row>
    <row r="81" spans="1:15" ht="89.25" x14ac:dyDescent="0.2">
      <c r="A81" s="128" t="s">
        <v>224</v>
      </c>
      <c r="B81" s="148" t="str">
        <f t="shared" si="0"/>
        <v>18210102</v>
      </c>
      <c r="C81" s="152">
        <v>10102</v>
      </c>
      <c r="D81" s="238" t="s">
        <v>258</v>
      </c>
      <c r="E81" s="154" t="s">
        <v>253</v>
      </c>
      <c r="F81" s="153">
        <v>10</v>
      </c>
      <c r="G81" s="153">
        <v>40000</v>
      </c>
      <c r="H81" s="154" t="s">
        <v>253</v>
      </c>
      <c r="I81" s="155" t="s">
        <v>259</v>
      </c>
      <c r="J81" s="153">
        <v>56</v>
      </c>
      <c r="K81" s="153">
        <f>J81-('Р4 (условия) текущий'!K34+'Р4 (условия) текущий'!J34)</f>
        <v>4</v>
      </c>
      <c r="L81" s="158" t="s">
        <v>403</v>
      </c>
      <c r="M81" s="159">
        <v>5684</v>
      </c>
      <c r="N81" s="159">
        <v>1250.4799999999996</v>
      </c>
      <c r="O81" s="157">
        <f>J81*G81+M81*F81/100</f>
        <v>2240568.4</v>
      </c>
    </row>
    <row r="82" spans="1:15" ht="25.5" x14ac:dyDescent="0.2">
      <c r="A82" s="128" t="s">
        <v>226</v>
      </c>
      <c r="B82" s="148" t="str">
        <f t="shared" si="0"/>
        <v>18210200</v>
      </c>
      <c r="C82" s="152">
        <v>10200</v>
      </c>
      <c r="D82" s="253" t="s">
        <v>25</v>
      </c>
      <c r="E82" s="154" t="s">
        <v>25</v>
      </c>
      <c r="F82" s="154" t="s">
        <v>25</v>
      </c>
      <c r="G82" s="154" t="s">
        <v>25</v>
      </c>
      <c r="H82" s="154" t="s">
        <v>25</v>
      </c>
      <c r="I82" s="253" t="s">
        <v>25</v>
      </c>
      <c r="J82" s="153">
        <f>SUM(J83:J84)</f>
        <v>145</v>
      </c>
      <c r="K82" s="153">
        <f t="shared" ref="K82" si="2">SUM(K83:K84)</f>
        <v>9</v>
      </c>
      <c r="L82" s="253" t="s">
        <v>25</v>
      </c>
      <c r="M82" s="156" t="s">
        <v>25</v>
      </c>
      <c r="N82" s="156" t="s">
        <v>25</v>
      </c>
      <c r="O82" s="157">
        <f>SUM(O83:O84)</f>
        <v>3680000</v>
      </c>
    </row>
    <row r="83" spans="1:15" ht="38.25" x14ac:dyDescent="0.2">
      <c r="A83" s="128" t="s">
        <v>227</v>
      </c>
      <c r="B83" s="148" t="str">
        <f t="shared" si="0"/>
        <v>18210201</v>
      </c>
      <c r="C83" s="152">
        <v>10201</v>
      </c>
      <c r="D83" s="253" t="s">
        <v>255</v>
      </c>
      <c r="E83" s="160">
        <v>20000</v>
      </c>
      <c r="F83" s="154" t="s">
        <v>25</v>
      </c>
      <c r="G83" s="154" t="s">
        <v>25</v>
      </c>
      <c r="H83" s="154" t="s">
        <v>25</v>
      </c>
      <c r="I83" s="155" t="s">
        <v>257</v>
      </c>
      <c r="J83" s="153">
        <v>67</v>
      </c>
      <c r="K83" s="153">
        <f>J83-('Р4 (условия) текущий'!K36+'Р4 (условия) текущий'!J36)</f>
        <v>4</v>
      </c>
      <c r="L83" s="253" t="s">
        <v>25</v>
      </c>
      <c r="M83" s="156" t="s">
        <v>25</v>
      </c>
      <c r="N83" s="156" t="s">
        <v>25</v>
      </c>
      <c r="O83" s="157">
        <f>E83*J83</f>
        <v>1340000</v>
      </c>
    </row>
    <row r="84" spans="1:15" ht="38.25" x14ac:dyDescent="0.2">
      <c r="A84" s="128" t="s">
        <v>228</v>
      </c>
      <c r="B84" s="148" t="str">
        <f t="shared" si="0"/>
        <v>18210202</v>
      </c>
      <c r="C84" s="152">
        <v>10202</v>
      </c>
      <c r="D84" s="253" t="s">
        <v>255</v>
      </c>
      <c r="E84" s="160">
        <v>30000</v>
      </c>
      <c r="F84" s="154" t="s">
        <v>25</v>
      </c>
      <c r="G84" s="154" t="s">
        <v>25</v>
      </c>
      <c r="H84" s="154" t="s">
        <v>25</v>
      </c>
      <c r="I84" s="155" t="s">
        <v>257</v>
      </c>
      <c r="J84" s="153">
        <v>78</v>
      </c>
      <c r="K84" s="153">
        <f>J84-('Р4 (условия) текущий'!K37+'Р4 (условия) текущий'!J37)</f>
        <v>5</v>
      </c>
      <c r="L84" s="253" t="s">
        <v>25</v>
      </c>
      <c r="M84" s="156" t="s">
        <v>25</v>
      </c>
      <c r="N84" s="156" t="s">
        <v>25</v>
      </c>
      <c r="O84" s="157">
        <f>E84*J84</f>
        <v>2340000</v>
      </c>
    </row>
    <row r="85" spans="1:15" ht="25.5" x14ac:dyDescent="0.2">
      <c r="A85" s="128" t="s">
        <v>230</v>
      </c>
      <c r="B85" s="148" t="str">
        <f t="shared" si="0"/>
        <v>18210300</v>
      </c>
      <c r="C85" s="152">
        <v>10300</v>
      </c>
      <c r="D85" s="253" t="s">
        <v>25</v>
      </c>
      <c r="E85" s="154" t="s">
        <v>25</v>
      </c>
      <c r="F85" s="154" t="s">
        <v>25</v>
      </c>
      <c r="G85" s="154" t="s">
        <v>25</v>
      </c>
      <c r="H85" s="154" t="s">
        <v>25</v>
      </c>
      <c r="I85" s="253" t="s">
        <v>25</v>
      </c>
      <c r="J85" s="153">
        <f>SUM(J86:J89)</f>
        <v>199</v>
      </c>
      <c r="K85" s="153">
        <f t="shared" ref="K85" si="3">SUM(K86:K89)</f>
        <v>14</v>
      </c>
      <c r="L85" s="253" t="s">
        <v>25</v>
      </c>
      <c r="M85" s="156" t="s">
        <v>25</v>
      </c>
      <c r="N85" s="156" t="s">
        <v>25</v>
      </c>
      <c r="O85" s="157">
        <f>SUM(O86:O89)</f>
        <v>5988000</v>
      </c>
    </row>
    <row r="86" spans="1:15" ht="38.25" x14ac:dyDescent="0.2">
      <c r="A86" s="128" t="s">
        <v>231</v>
      </c>
      <c r="B86" s="148" t="str">
        <f t="shared" si="0"/>
        <v>18210301</v>
      </c>
      <c r="C86" s="152">
        <v>10301</v>
      </c>
      <c r="D86" s="161" t="s">
        <v>255</v>
      </c>
      <c r="E86" s="160">
        <v>200</v>
      </c>
      <c r="F86" s="154" t="s">
        <v>25</v>
      </c>
      <c r="G86" s="154" t="s">
        <v>25</v>
      </c>
      <c r="H86" s="154" t="s">
        <v>25</v>
      </c>
      <c r="I86" s="155" t="s">
        <v>261</v>
      </c>
      <c r="J86" s="153">
        <v>65</v>
      </c>
      <c r="K86" s="153">
        <f>J86-('Р4 (условия) текущий'!K39+'Р4 (условия) текущий'!J39)</f>
        <v>5</v>
      </c>
      <c r="L86" s="253" t="s">
        <v>25</v>
      </c>
      <c r="M86" s="156" t="s">
        <v>25</v>
      </c>
      <c r="N86" s="156" t="s">
        <v>25</v>
      </c>
      <c r="O86" s="157">
        <f>E86*J86</f>
        <v>13000</v>
      </c>
    </row>
    <row r="87" spans="1:15" ht="63.75" x14ac:dyDescent="0.2">
      <c r="A87" s="128" t="s">
        <v>232</v>
      </c>
      <c r="B87" s="148" t="str">
        <f t="shared" si="0"/>
        <v>18210302</v>
      </c>
      <c r="C87" s="152">
        <v>10302</v>
      </c>
      <c r="D87" s="161" t="s">
        <v>255</v>
      </c>
      <c r="E87" s="160">
        <v>100000</v>
      </c>
      <c r="F87" s="154" t="s">
        <v>25</v>
      </c>
      <c r="G87" s="154" t="s">
        <v>25</v>
      </c>
      <c r="H87" s="154" t="s">
        <v>25</v>
      </c>
      <c r="I87" s="155" t="s">
        <v>257</v>
      </c>
      <c r="J87" s="153">
        <v>55</v>
      </c>
      <c r="K87" s="153">
        <f>J87-('Р4 (условия) текущий'!K40+'Р4 (условия) текущий'!J40)</f>
        <v>4</v>
      </c>
      <c r="L87" s="253" t="s">
        <v>25</v>
      </c>
      <c r="M87" s="156" t="s">
        <v>25</v>
      </c>
      <c r="N87" s="156" t="s">
        <v>25</v>
      </c>
      <c r="O87" s="157">
        <f>E87*J87</f>
        <v>5500000</v>
      </c>
    </row>
    <row r="88" spans="1:15" ht="76.5" x14ac:dyDescent="0.2">
      <c r="A88" s="128" t="s">
        <v>233</v>
      </c>
      <c r="B88" s="148" t="str">
        <f t="shared" si="0"/>
        <v>18210303</v>
      </c>
      <c r="C88" s="152">
        <v>10303</v>
      </c>
      <c r="D88" s="161" t="s">
        <v>255</v>
      </c>
      <c r="E88" s="160">
        <v>10000</v>
      </c>
      <c r="F88" s="154" t="s">
        <v>25</v>
      </c>
      <c r="G88" s="154" t="s">
        <v>25</v>
      </c>
      <c r="H88" s="154" t="s">
        <v>25</v>
      </c>
      <c r="I88" s="155" t="s">
        <v>257</v>
      </c>
      <c r="J88" s="153">
        <v>44</v>
      </c>
      <c r="K88" s="153">
        <f>J88-('Р4 (условия) текущий'!K41+'Р4 (условия) текущий'!J41)</f>
        <v>3</v>
      </c>
      <c r="L88" s="253" t="s">
        <v>25</v>
      </c>
      <c r="M88" s="156" t="s">
        <v>25</v>
      </c>
      <c r="N88" s="156" t="s">
        <v>25</v>
      </c>
      <c r="O88" s="157">
        <f>E88*J88</f>
        <v>440000</v>
      </c>
    </row>
    <row r="89" spans="1:15" ht="89.25" x14ac:dyDescent="0.2">
      <c r="A89" s="128" t="s">
        <v>404</v>
      </c>
      <c r="B89" s="148" t="str">
        <f t="shared" si="0"/>
        <v>18210304</v>
      </c>
      <c r="C89" s="152">
        <v>10304</v>
      </c>
      <c r="D89" s="161" t="s">
        <v>255</v>
      </c>
      <c r="E89" s="160">
        <v>1000</v>
      </c>
      <c r="F89" s="154" t="s">
        <v>25</v>
      </c>
      <c r="G89" s="154" t="s">
        <v>25</v>
      </c>
      <c r="H89" s="154" t="s">
        <v>25</v>
      </c>
      <c r="I89" s="155" t="s">
        <v>257</v>
      </c>
      <c r="J89" s="153">
        <v>35</v>
      </c>
      <c r="K89" s="153">
        <f>J89-('Р4 (условия) текущий'!K42+'Р4 (условия) текущий'!J42)</f>
        <v>2</v>
      </c>
      <c r="L89" s="253" t="s">
        <v>25</v>
      </c>
      <c r="M89" s="156" t="s">
        <v>25</v>
      </c>
      <c r="N89" s="156" t="s">
        <v>25</v>
      </c>
      <c r="O89" s="157">
        <f>E89*J89</f>
        <v>35000</v>
      </c>
    </row>
    <row r="90" spans="1:15" x14ac:dyDescent="0.2">
      <c r="A90" s="128" t="s">
        <v>234</v>
      </c>
      <c r="B90" s="148" t="str">
        <f t="shared" si="0"/>
        <v>18210400</v>
      </c>
      <c r="C90" s="152">
        <v>10400</v>
      </c>
      <c r="D90" s="253" t="s">
        <v>25</v>
      </c>
      <c r="E90" s="154" t="s">
        <v>25</v>
      </c>
      <c r="F90" s="154" t="s">
        <v>25</v>
      </c>
      <c r="G90" s="154" t="s">
        <v>25</v>
      </c>
      <c r="H90" s="154" t="s">
        <v>25</v>
      </c>
      <c r="I90" s="253" t="s">
        <v>25</v>
      </c>
      <c r="J90" s="153">
        <f>SUM(J91:J92)</f>
        <v>110</v>
      </c>
      <c r="K90" s="153">
        <f t="shared" ref="K90" si="4">SUM(K91:K92)</f>
        <v>8</v>
      </c>
      <c r="L90" s="253" t="s">
        <v>25</v>
      </c>
      <c r="M90" s="156" t="s">
        <v>25</v>
      </c>
      <c r="N90" s="156" t="s">
        <v>25</v>
      </c>
      <c r="O90" s="157">
        <f>SUM(O91:O92)</f>
        <v>200000</v>
      </c>
    </row>
    <row r="91" spans="1:15" ht="38.25" x14ac:dyDescent="0.2">
      <c r="A91" s="128" t="s">
        <v>235</v>
      </c>
      <c r="B91" s="148" t="str">
        <f t="shared" si="0"/>
        <v>18210401</v>
      </c>
      <c r="C91" s="152">
        <v>10401</v>
      </c>
      <c r="D91" s="161" t="s">
        <v>255</v>
      </c>
      <c r="E91" s="160">
        <v>1000</v>
      </c>
      <c r="F91" s="154" t="s">
        <v>25</v>
      </c>
      <c r="G91" s="154" t="s">
        <v>25</v>
      </c>
      <c r="H91" s="154" t="s">
        <v>25</v>
      </c>
      <c r="I91" s="155" t="s">
        <v>257</v>
      </c>
      <c r="J91" s="153">
        <v>65</v>
      </c>
      <c r="K91" s="153">
        <f>J91-('Р4 (условия) текущий'!K44+'Р4 (условия) текущий'!J44)</f>
        <v>5</v>
      </c>
      <c r="L91" s="253" t="s">
        <v>25</v>
      </c>
      <c r="M91" s="156" t="s">
        <v>25</v>
      </c>
      <c r="N91" s="156" t="s">
        <v>25</v>
      </c>
      <c r="O91" s="157">
        <f>E91*J91</f>
        <v>65000</v>
      </c>
    </row>
    <row r="92" spans="1:15" ht="25.5" x14ac:dyDescent="0.2">
      <c r="A92" s="128" t="s">
        <v>236</v>
      </c>
      <c r="B92" s="148" t="str">
        <f t="shared" si="0"/>
        <v>18210402</v>
      </c>
      <c r="C92" s="152">
        <v>10402</v>
      </c>
      <c r="D92" s="161" t="s">
        <v>255</v>
      </c>
      <c r="E92" s="160">
        <v>3000</v>
      </c>
      <c r="F92" s="154" t="s">
        <v>25</v>
      </c>
      <c r="G92" s="154" t="s">
        <v>25</v>
      </c>
      <c r="H92" s="154" t="s">
        <v>25</v>
      </c>
      <c r="I92" s="155" t="s">
        <v>257</v>
      </c>
      <c r="J92" s="153">
        <v>45</v>
      </c>
      <c r="K92" s="153">
        <f>J92-('Р4 (условия) текущий'!K45+'Р4 (условия) текущий'!J45)</f>
        <v>3</v>
      </c>
      <c r="L92" s="253" t="s">
        <v>25</v>
      </c>
      <c r="M92" s="156" t="s">
        <v>25</v>
      </c>
      <c r="N92" s="156" t="s">
        <v>25</v>
      </c>
      <c r="O92" s="157">
        <f>E92*J92</f>
        <v>135000</v>
      </c>
    </row>
    <row r="93" spans="1:15" ht="38.25" x14ac:dyDescent="0.2">
      <c r="A93" s="128" t="s">
        <v>237</v>
      </c>
      <c r="B93" s="148" t="str">
        <f t="shared" si="0"/>
        <v>18210500</v>
      </c>
      <c r="C93" s="152">
        <v>10500</v>
      </c>
      <c r="D93" s="253" t="s">
        <v>25</v>
      </c>
      <c r="E93" s="154" t="s">
        <v>25</v>
      </c>
      <c r="F93" s="154" t="s">
        <v>25</v>
      </c>
      <c r="G93" s="154" t="s">
        <v>25</v>
      </c>
      <c r="H93" s="154" t="s">
        <v>25</v>
      </c>
      <c r="I93" s="253" t="s">
        <v>25</v>
      </c>
      <c r="J93" s="153">
        <f t="shared" ref="J93:K93" si="5">SUM(J94:J95)</f>
        <v>78</v>
      </c>
      <c r="K93" s="153">
        <f t="shared" si="5"/>
        <v>6</v>
      </c>
      <c r="L93" s="253" t="s">
        <v>25</v>
      </c>
      <c r="M93" s="156" t="s">
        <v>25</v>
      </c>
      <c r="N93" s="156" t="s">
        <v>25</v>
      </c>
      <c r="O93" s="157">
        <f>SUM(O94:O95)</f>
        <v>142500</v>
      </c>
    </row>
    <row r="94" spans="1:15" ht="25.5" x14ac:dyDescent="0.2">
      <c r="A94" s="128" t="s">
        <v>238</v>
      </c>
      <c r="B94" s="148" t="str">
        <f t="shared" si="0"/>
        <v>18210501</v>
      </c>
      <c r="C94" s="152">
        <v>10501</v>
      </c>
      <c r="D94" s="161" t="s">
        <v>255</v>
      </c>
      <c r="E94" s="160">
        <v>500</v>
      </c>
      <c r="F94" s="154" t="s">
        <v>25</v>
      </c>
      <c r="G94" s="154" t="s">
        <v>25</v>
      </c>
      <c r="H94" s="154" t="s">
        <v>25</v>
      </c>
      <c r="I94" s="155" t="s">
        <v>257</v>
      </c>
      <c r="J94" s="153">
        <v>55</v>
      </c>
      <c r="K94" s="153">
        <f>J94-('Р4 (условия) текущий'!K47+'Р4 (условия) текущий'!J47)</f>
        <v>4</v>
      </c>
      <c r="L94" s="253" t="s">
        <v>25</v>
      </c>
      <c r="M94" s="156" t="s">
        <v>25</v>
      </c>
      <c r="N94" s="156" t="s">
        <v>25</v>
      </c>
      <c r="O94" s="157">
        <f>E94*J94</f>
        <v>27500</v>
      </c>
    </row>
    <row r="95" spans="1:15" ht="25.5" x14ac:dyDescent="0.2">
      <c r="A95" s="128" t="s">
        <v>239</v>
      </c>
      <c r="B95" s="148" t="str">
        <f t="shared" si="0"/>
        <v>18210502</v>
      </c>
      <c r="C95" s="152">
        <v>10502</v>
      </c>
      <c r="D95" s="161" t="s">
        <v>255</v>
      </c>
      <c r="E95" s="160">
        <v>5000</v>
      </c>
      <c r="F95" s="154" t="s">
        <v>25</v>
      </c>
      <c r="G95" s="154" t="s">
        <v>25</v>
      </c>
      <c r="H95" s="154" t="s">
        <v>25</v>
      </c>
      <c r="I95" s="155" t="s">
        <v>257</v>
      </c>
      <c r="J95" s="153">
        <v>23</v>
      </c>
      <c r="K95" s="153">
        <f>J95-('Р4 (условия) текущий'!K48+'Р4 (условия) текущий'!J48)</f>
        <v>2</v>
      </c>
      <c r="L95" s="253" t="s">
        <v>25</v>
      </c>
      <c r="M95" s="156" t="s">
        <v>25</v>
      </c>
      <c r="N95" s="156" t="s">
        <v>25</v>
      </c>
      <c r="O95" s="157">
        <f>E95*J95</f>
        <v>115000</v>
      </c>
    </row>
    <row r="96" spans="1:15" ht="25.5" x14ac:dyDescent="0.2">
      <c r="A96" s="128" t="s">
        <v>402</v>
      </c>
      <c r="B96" s="148" t="str">
        <f t="shared" si="0"/>
        <v>18210600</v>
      </c>
      <c r="C96" s="152">
        <v>10600</v>
      </c>
      <c r="D96" s="253" t="s">
        <v>25</v>
      </c>
      <c r="E96" s="154" t="s">
        <v>25</v>
      </c>
      <c r="F96" s="154" t="s">
        <v>25</v>
      </c>
      <c r="G96" s="154" t="s">
        <v>25</v>
      </c>
      <c r="H96" s="154" t="s">
        <v>25</v>
      </c>
      <c r="I96" s="253" t="s">
        <v>25</v>
      </c>
      <c r="J96" s="153">
        <f t="shared" ref="J96:K96" si="6">SUM(J97:J99)</f>
        <v>154</v>
      </c>
      <c r="K96" s="153">
        <f t="shared" si="6"/>
        <v>11</v>
      </c>
      <c r="L96" s="253" t="s">
        <v>25</v>
      </c>
      <c r="M96" s="156" t="s">
        <v>25</v>
      </c>
      <c r="N96" s="156" t="s">
        <v>25</v>
      </c>
      <c r="O96" s="157">
        <f>SUM(O97:O99)</f>
        <v>1867000</v>
      </c>
    </row>
    <row r="97" spans="1:15" ht="38.25" x14ac:dyDescent="0.2">
      <c r="A97" s="128" t="s">
        <v>240</v>
      </c>
      <c r="B97" s="148" t="str">
        <f t="shared" si="0"/>
        <v>18210601</v>
      </c>
      <c r="C97" s="152">
        <v>10601</v>
      </c>
      <c r="D97" s="161" t="s">
        <v>255</v>
      </c>
      <c r="E97" s="160">
        <v>500</v>
      </c>
      <c r="F97" s="154" t="s">
        <v>25</v>
      </c>
      <c r="G97" s="154" t="s">
        <v>25</v>
      </c>
      <c r="H97" s="154" t="s">
        <v>25</v>
      </c>
      <c r="I97" s="155" t="s">
        <v>257</v>
      </c>
      <c r="J97" s="153">
        <v>34</v>
      </c>
      <c r="K97" s="153">
        <f>J97-('Р4 (условия) текущий'!K50+'Р4 (условия) текущий'!J50)</f>
        <v>2</v>
      </c>
      <c r="L97" s="253" t="s">
        <v>25</v>
      </c>
      <c r="M97" s="156" t="s">
        <v>25</v>
      </c>
      <c r="N97" s="156" t="s">
        <v>25</v>
      </c>
      <c r="O97" s="157">
        <f>E97*J97</f>
        <v>17000</v>
      </c>
    </row>
    <row r="98" spans="1:15" ht="51" x14ac:dyDescent="0.2">
      <c r="A98" s="128" t="s">
        <v>241</v>
      </c>
      <c r="B98" s="148" t="str">
        <f t="shared" si="0"/>
        <v>18210602</v>
      </c>
      <c r="C98" s="152">
        <v>10602</v>
      </c>
      <c r="D98" s="161" t="s">
        <v>255</v>
      </c>
      <c r="E98" s="160">
        <v>20000</v>
      </c>
      <c r="F98" s="154" t="s">
        <v>25</v>
      </c>
      <c r="G98" s="154" t="s">
        <v>25</v>
      </c>
      <c r="H98" s="154" t="s">
        <v>25</v>
      </c>
      <c r="I98" s="155" t="s">
        <v>257</v>
      </c>
      <c r="J98" s="153">
        <v>65</v>
      </c>
      <c r="K98" s="153">
        <f>J98-('Р4 (условия) текущий'!K51+'Р4 (условия) текущий'!J51)</f>
        <v>5</v>
      </c>
      <c r="L98" s="253" t="s">
        <v>25</v>
      </c>
      <c r="M98" s="156" t="s">
        <v>25</v>
      </c>
      <c r="N98" s="156" t="s">
        <v>25</v>
      </c>
      <c r="O98" s="157">
        <f>E98*J98</f>
        <v>1300000</v>
      </c>
    </row>
    <row r="99" spans="1:15" ht="63.75" x14ac:dyDescent="0.2">
      <c r="A99" s="128" t="s">
        <v>242</v>
      </c>
      <c r="B99" s="148" t="str">
        <f t="shared" si="0"/>
        <v>18210603</v>
      </c>
      <c r="C99" s="152">
        <v>10603</v>
      </c>
      <c r="D99" s="161" t="s">
        <v>267</v>
      </c>
      <c r="E99" s="162">
        <v>10000</v>
      </c>
      <c r="F99" s="154" t="s">
        <v>25</v>
      </c>
      <c r="G99" s="154" t="s">
        <v>25</v>
      </c>
      <c r="H99" s="154" t="s">
        <v>25</v>
      </c>
      <c r="I99" s="155" t="s">
        <v>257</v>
      </c>
      <c r="J99" s="153">
        <v>55</v>
      </c>
      <c r="K99" s="153">
        <f>J99-('Р4 (условия) текущий'!K52+'Р4 (условия) текущий'!J52)</f>
        <v>4</v>
      </c>
      <c r="L99" s="253" t="s">
        <v>25</v>
      </c>
      <c r="M99" s="156" t="s">
        <v>25</v>
      </c>
      <c r="N99" s="156" t="s">
        <v>25</v>
      </c>
      <c r="O99" s="157">
        <f>E99*J99</f>
        <v>550000</v>
      </c>
    </row>
    <row r="100" spans="1:15" x14ac:dyDescent="0.2">
      <c r="A100" s="128" t="s">
        <v>243</v>
      </c>
      <c r="B100" s="148" t="str">
        <f t="shared" si="0"/>
        <v>18210700</v>
      </c>
      <c r="C100" s="152">
        <v>10700</v>
      </c>
      <c r="D100" s="253" t="s">
        <v>25</v>
      </c>
      <c r="E100" s="154" t="s">
        <v>25</v>
      </c>
      <c r="F100" s="154" t="s">
        <v>25</v>
      </c>
      <c r="G100" s="154" t="s">
        <v>25</v>
      </c>
      <c r="H100" s="154" t="s">
        <v>25</v>
      </c>
      <c r="I100" s="253" t="s">
        <v>25</v>
      </c>
      <c r="J100" s="153">
        <f t="shared" ref="J100:K100" si="7">SUM(J101:J102)</f>
        <v>176</v>
      </c>
      <c r="K100" s="153">
        <f t="shared" si="7"/>
        <v>11</v>
      </c>
      <c r="L100" s="253" t="s">
        <v>25</v>
      </c>
      <c r="M100" s="156" t="s">
        <v>25</v>
      </c>
      <c r="N100" s="156" t="s">
        <v>25</v>
      </c>
      <c r="O100" s="157">
        <f>SUM(O101:O102)</f>
        <v>5480000</v>
      </c>
    </row>
    <row r="101" spans="1:15" ht="89.25" x14ac:dyDescent="0.2">
      <c r="A101" s="128" t="s">
        <v>244</v>
      </c>
      <c r="B101" s="148" t="str">
        <f t="shared" si="0"/>
        <v>18210701</v>
      </c>
      <c r="C101" s="152">
        <v>10701</v>
      </c>
      <c r="D101" s="161" t="s">
        <v>255</v>
      </c>
      <c r="E101" s="160">
        <v>20000</v>
      </c>
      <c r="F101" s="154" t="s">
        <v>25</v>
      </c>
      <c r="G101" s="154" t="s">
        <v>25</v>
      </c>
      <c r="H101" s="154" t="s">
        <v>25</v>
      </c>
      <c r="I101" s="155" t="s">
        <v>257</v>
      </c>
      <c r="J101" s="153">
        <v>78</v>
      </c>
      <c r="K101" s="153">
        <f>J101-('Р4 (условия) текущий'!K54+'Р4 (условия) текущий'!J54)</f>
        <v>5</v>
      </c>
      <c r="L101" s="253" t="s">
        <v>25</v>
      </c>
      <c r="M101" s="156" t="s">
        <v>25</v>
      </c>
      <c r="N101" s="156" t="s">
        <v>25</v>
      </c>
      <c r="O101" s="157">
        <f>E101*J101</f>
        <v>1560000</v>
      </c>
    </row>
    <row r="102" spans="1:15" ht="89.25" x14ac:dyDescent="0.2">
      <c r="A102" s="128" t="s">
        <v>245</v>
      </c>
      <c r="B102" s="148" t="str">
        <f t="shared" si="0"/>
        <v>18210702</v>
      </c>
      <c r="C102" s="152">
        <v>10702</v>
      </c>
      <c r="D102" s="161" t="s">
        <v>255</v>
      </c>
      <c r="E102" s="160">
        <v>40000</v>
      </c>
      <c r="F102" s="154" t="s">
        <v>25</v>
      </c>
      <c r="G102" s="154" t="s">
        <v>25</v>
      </c>
      <c r="H102" s="154" t="s">
        <v>25</v>
      </c>
      <c r="I102" s="155" t="s">
        <v>257</v>
      </c>
      <c r="J102" s="153">
        <v>98</v>
      </c>
      <c r="K102" s="153">
        <f>J102-('Р4 (условия) текущий'!K55+'Р4 (условия) текущий'!J55)</f>
        <v>6</v>
      </c>
      <c r="L102" s="253" t="s">
        <v>25</v>
      </c>
      <c r="M102" s="156" t="s">
        <v>25</v>
      </c>
      <c r="N102" s="156" t="s">
        <v>25</v>
      </c>
      <c r="O102" s="157">
        <f>E102*J102</f>
        <v>3920000</v>
      </c>
    </row>
    <row r="103" spans="1:15" ht="38.25" x14ac:dyDescent="0.2">
      <c r="A103" s="128" t="s">
        <v>248</v>
      </c>
      <c r="B103" s="148" t="str">
        <f t="shared" si="0"/>
        <v>18210800</v>
      </c>
      <c r="C103" s="152">
        <v>10800</v>
      </c>
      <c r="D103" s="253" t="s">
        <v>25</v>
      </c>
      <c r="E103" s="154" t="s">
        <v>25</v>
      </c>
      <c r="F103" s="154" t="s">
        <v>25</v>
      </c>
      <c r="G103" s="154" t="s">
        <v>25</v>
      </c>
      <c r="H103" s="154" t="s">
        <v>25</v>
      </c>
      <c r="I103" s="253" t="s">
        <v>25</v>
      </c>
      <c r="J103" s="153">
        <f t="shared" ref="J103:K103" si="8">SUM(J104:J105)</f>
        <v>134</v>
      </c>
      <c r="K103" s="153">
        <f t="shared" si="8"/>
        <v>7.7999999999999972</v>
      </c>
      <c r="L103" s="253" t="s">
        <v>25</v>
      </c>
      <c r="M103" s="156" t="s">
        <v>25</v>
      </c>
      <c r="N103" s="156" t="s">
        <v>25</v>
      </c>
      <c r="O103" s="157">
        <f>SUM(O104:O105)</f>
        <v>17040</v>
      </c>
    </row>
    <row r="104" spans="1:15" ht="38.25" x14ac:dyDescent="0.2">
      <c r="A104" s="128" t="s">
        <v>249</v>
      </c>
      <c r="B104" s="148" t="str">
        <f t="shared" si="0"/>
        <v>18210801</v>
      </c>
      <c r="C104" s="152">
        <v>10801</v>
      </c>
      <c r="D104" s="253" t="s">
        <v>25</v>
      </c>
      <c r="E104" s="163">
        <v>7500</v>
      </c>
      <c r="F104" s="154" t="s">
        <v>25</v>
      </c>
      <c r="G104" s="154" t="s">
        <v>25</v>
      </c>
      <c r="H104" s="154" t="s">
        <v>25</v>
      </c>
      <c r="I104" s="253" t="s">
        <v>25</v>
      </c>
      <c r="J104" s="153">
        <v>76</v>
      </c>
      <c r="K104" s="153">
        <v>3.7999999999999972</v>
      </c>
      <c r="L104" s="253" t="s">
        <v>25</v>
      </c>
      <c r="M104" s="156" t="s">
        <v>25</v>
      </c>
      <c r="N104" s="156" t="s">
        <v>25</v>
      </c>
      <c r="O104" s="157">
        <f>D964*J104</f>
        <v>0</v>
      </c>
    </row>
    <row r="105" spans="1:15" ht="51.75" customHeight="1" thickBot="1" x14ac:dyDescent="0.25">
      <c r="A105" s="164" t="s">
        <v>250</v>
      </c>
      <c r="B105" s="148" t="str">
        <f t="shared" si="0"/>
        <v>18210802</v>
      </c>
      <c r="C105" s="108">
        <v>10802</v>
      </c>
      <c r="D105" s="250" t="s">
        <v>263</v>
      </c>
      <c r="E105" s="165" t="s">
        <v>25</v>
      </c>
      <c r="F105" s="166">
        <v>30</v>
      </c>
      <c r="G105" s="165" t="s">
        <v>25</v>
      </c>
      <c r="H105" s="165" t="s">
        <v>25</v>
      </c>
      <c r="I105" s="167" t="s">
        <v>257</v>
      </c>
      <c r="J105" s="168">
        <v>58</v>
      </c>
      <c r="K105" s="168">
        <f>J105-('Р4 (условия) текущий'!K58+'Р4 (условия) текущий'!J58)</f>
        <v>4</v>
      </c>
      <c r="L105" s="169" t="s">
        <v>262</v>
      </c>
      <c r="M105" s="168">
        <v>56800</v>
      </c>
      <c r="N105" s="168">
        <v>12496</v>
      </c>
      <c r="O105" s="170">
        <f>F105*M105/100</f>
        <v>17040</v>
      </c>
    </row>
    <row r="108" spans="1:15" s="93" customFormat="1" ht="15" x14ac:dyDescent="0.25">
      <c r="A108" s="301" t="s">
        <v>196</v>
      </c>
      <c r="B108" s="301"/>
      <c r="C108" s="301"/>
      <c r="D108" s="301"/>
      <c r="E108" s="301"/>
      <c r="F108" s="301"/>
      <c r="G108" s="301"/>
      <c r="H108" s="301"/>
      <c r="I108" s="301"/>
      <c r="J108" s="301"/>
      <c r="K108" s="301"/>
      <c r="L108" s="301"/>
      <c r="M108" s="301"/>
      <c r="N108" s="301"/>
      <c r="O108" s="301"/>
    </row>
    <row r="109" spans="1:15" s="93" customFormat="1" ht="15" x14ac:dyDescent="0.25">
      <c r="A109" s="235"/>
      <c r="B109" s="235"/>
      <c r="C109" s="235"/>
      <c r="D109" s="18"/>
      <c r="E109" s="18"/>
      <c r="F109" s="18"/>
      <c r="G109" s="18"/>
      <c r="H109" s="18"/>
      <c r="I109" s="18"/>
      <c r="J109" s="235"/>
      <c r="K109" s="235"/>
      <c r="L109" s="235"/>
      <c r="M109" s="235"/>
      <c r="N109" s="235"/>
      <c r="O109" s="235"/>
    </row>
    <row r="110" spans="1:15" s="10" customFormat="1" ht="27.75" customHeight="1" x14ac:dyDescent="0.25">
      <c r="A110" s="307" t="s">
        <v>49</v>
      </c>
      <c r="B110" s="302"/>
      <c r="C110" s="299" t="s">
        <v>15</v>
      </c>
      <c r="D110" s="290" t="s">
        <v>375</v>
      </c>
      <c r="E110" s="306"/>
      <c r="F110" s="306"/>
      <c r="G110" s="306"/>
      <c r="H110" s="306"/>
      <c r="I110" s="306"/>
      <c r="J110" s="306"/>
      <c r="K110" s="235"/>
      <c r="L110" s="235"/>
      <c r="M110" s="235"/>
      <c r="N110" s="235"/>
      <c r="O110" s="235"/>
    </row>
    <row r="111" spans="1:15" s="10" customFormat="1" ht="13.9" customHeight="1" x14ac:dyDescent="0.25">
      <c r="A111" s="308"/>
      <c r="B111" s="309"/>
      <c r="C111" s="299"/>
      <c r="D111" s="290" t="s">
        <v>197</v>
      </c>
      <c r="E111" s="306"/>
      <c r="F111" s="306"/>
      <c r="G111" s="306"/>
      <c r="H111" s="306"/>
      <c r="I111" s="311" t="s">
        <v>113</v>
      </c>
      <c r="J111" s="307"/>
      <c r="K111" s="235"/>
      <c r="L111" s="235"/>
      <c r="M111" s="235"/>
      <c r="N111" s="235"/>
      <c r="O111" s="235"/>
    </row>
    <row r="112" spans="1:15" s="10" customFormat="1" ht="118.5" customHeight="1" x14ac:dyDescent="0.25">
      <c r="A112" s="236" t="s">
        <v>50</v>
      </c>
      <c r="B112" s="237" t="s">
        <v>57</v>
      </c>
      <c r="C112" s="299"/>
      <c r="D112" s="272" t="s">
        <v>473</v>
      </c>
      <c r="E112" s="299" t="s">
        <v>184</v>
      </c>
      <c r="F112" s="299"/>
      <c r="G112" s="299"/>
      <c r="H112" s="239" t="s">
        <v>186</v>
      </c>
      <c r="I112" s="312"/>
      <c r="J112" s="308"/>
    </row>
    <row r="113" spans="1:11" s="123" customFormat="1" ht="15" customHeight="1" thickBot="1" x14ac:dyDescent="0.3">
      <c r="A113" s="136" t="s">
        <v>2</v>
      </c>
      <c r="B113" s="243" t="s">
        <v>4</v>
      </c>
      <c r="C113" s="248" t="s">
        <v>3</v>
      </c>
      <c r="D113" s="248" t="s">
        <v>5</v>
      </c>
      <c r="E113" s="314" t="s">
        <v>8</v>
      </c>
      <c r="F113" s="314"/>
      <c r="G113" s="314"/>
      <c r="H113" s="249" t="s">
        <v>19</v>
      </c>
      <c r="I113" s="316" t="s">
        <v>20</v>
      </c>
      <c r="J113" s="317"/>
      <c r="K113" s="93"/>
    </row>
    <row r="114" spans="1:11" s="10" customFormat="1" ht="26.45" customHeight="1" x14ac:dyDescent="0.2">
      <c r="A114" s="121" t="s">
        <v>268</v>
      </c>
      <c r="B114" s="148" t="str">
        <f t="shared" ref="B114:B140" si="9">182&amp;C114</f>
        <v>18210100</v>
      </c>
      <c r="C114" s="171">
        <v>10100</v>
      </c>
      <c r="D114" s="246" t="s">
        <v>25</v>
      </c>
      <c r="E114" s="325" t="s">
        <v>344</v>
      </c>
      <c r="F114" s="325"/>
      <c r="G114" s="325"/>
      <c r="H114" s="251" t="s">
        <v>25</v>
      </c>
      <c r="I114" s="318" t="s">
        <v>25</v>
      </c>
      <c r="J114" s="319"/>
    </row>
    <row r="115" spans="1:11" s="10" customFormat="1" ht="27.6" customHeight="1" x14ac:dyDescent="0.2">
      <c r="A115" s="121" t="s">
        <v>223</v>
      </c>
      <c r="B115" s="148" t="str">
        <f t="shared" si="9"/>
        <v>18210101</v>
      </c>
      <c r="C115" s="80">
        <v>10101</v>
      </c>
      <c r="D115" s="247" t="s">
        <v>353</v>
      </c>
      <c r="E115" s="322" t="s">
        <v>25</v>
      </c>
      <c r="F115" s="322"/>
      <c r="G115" s="322"/>
      <c r="H115" s="253" t="s">
        <v>345</v>
      </c>
      <c r="I115" s="324" t="s">
        <v>374</v>
      </c>
      <c r="J115" s="351"/>
      <c r="K115" s="93"/>
    </row>
    <row r="116" spans="1:11" ht="76.5" x14ac:dyDescent="0.2">
      <c r="A116" s="121" t="s">
        <v>224</v>
      </c>
      <c r="B116" s="148" t="str">
        <f t="shared" si="9"/>
        <v>18210102</v>
      </c>
      <c r="C116" s="80">
        <v>10102</v>
      </c>
      <c r="D116" s="247" t="s">
        <v>355</v>
      </c>
      <c r="E116" s="322" t="s">
        <v>25</v>
      </c>
      <c r="F116" s="322"/>
      <c r="G116" s="322"/>
      <c r="H116" s="253" t="s">
        <v>346</v>
      </c>
      <c r="I116" s="324" t="s">
        <v>374</v>
      </c>
      <c r="J116" s="351"/>
    </row>
    <row r="117" spans="1:11" ht="25.5" x14ac:dyDescent="0.2">
      <c r="A117" s="121" t="s">
        <v>226</v>
      </c>
      <c r="B117" s="148" t="str">
        <f t="shared" si="9"/>
        <v>18210200</v>
      </c>
      <c r="C117" s="80">
        <v>10200</v>
      </c>
      <c r="D117" s="244" t="s">
        <v>25</v>
      </c>
      <c r="E117" s="324" t="s">
        <v>344</v>
      </c>
      <c r="F117" s="324"/>
      <c r="G117" s="324"/>
      <c r="H117" s="253" t="s">
        <v>25</v>
      </c>
      <c r="I117" s="354" t="s">
        <v>25</v>
      </c>
      <c r="J117" s="355"/>
    </row>
    <row r="118" spans="1:11" ht="38.25" x14ac:dyDescent="0.2">
      <c r="A118" s="121" t="s">
        <v>227</v>
      </c>
      <c r="B118" s="148" t="str">
        <f t="shared" si="9"/>
        <v>18210201</v>
      </c>
      <c r="C118" s="80">
        <v>10201</v>
      </c>
      <c r="D118" s="247" t="s">
        <v>353</v>
      </c>
      <c r="E118" s="322" t="s">
        <v>25</v>
      </c>
      <c r="F118" s="322"/>
      <c r="G118" s="322"/>
      <c r="H118" s="253" t="s">
        <v>347</v>
      </c>
      <c r="I118" s="324" t="s">
        <v>374</v>
      </c>
      <c r="J118" s="351"/>
    </row>
    <row r="119" spans="1:11" ht="38.25" x14ac:dyDescent="0.2">
      <c r="A119" s="121" t="s">
        <v>228</v>
      </c>
      <c r="B119" s="148" t="str">
        <f t="shared" si="9"/>
        <v>18210202</v>
      </c>
      <c r="C119" s="80">
        <v>10202</v>
      </c>
      <c r="D119" s="247" t="s">
        <v>354</v>
      </c>
      <c r="E119" s="322" t="s">
        <v>25</v>
      </c>
      <c r="F119" s="322"/>
      <c r="G119" s="322"/>
      <c r="H119" s="253" t="s">
        <v>348</v>
      </c>
      <c r="I119" s="324" t="s">
        <v>374</v>
      </c>
      <c r="J119" s="351"/>
    </row>
    <row r="120" spans="1:11" ht="25.5" x14ac:dyDescent="0.2">
      <c r="A120" s="121" t="s">
        <v>230</v>
      </c>
      <c r="B120" s="148" t="str">
        <f t="shared" si="9"/>
        <v>18210300</v>
      </c>
      <c r="C120" s="80">
        <v>10300</v>
      </c>
      <c r="D120" s="244" t="s">
        <v>25</v>
      </c>
      <c r="E120" s="324" t="s">
        <v>344</v>
      </c>
      <c r="F120" s="324"/>
      <c r="G120" s="324"/>
      <c r="H120" s="253" t="s">
        <v>25</v>
      </c>
      <c r="I120" s="354" t="s">
        <v>25</v>
      </c>
      <c r="J120" s="355"/>
    </row>
    <row r="121" spans="1:11" ht="38.25" x14ac:dyDescent="0.2">
      <c r="A121" s="121" t="s">
        <v>231</v>
      </c>
      <c r="B121" s="148" t="str">
        <f t="shared" si="9"/>
        <v>18210301</v>
      </c>
      <c r="C121" s="80">
        <v>10301</v>
      </c>
      <c r="D121" s="247" t="s">
        <v>349</v>
      </c>
      <c r="E121" s="322" t="s">
        <v>25</v>
      </c>
      <c r="F121" s="322"/>
      <c r="G121" s="322"/>
      <c r="H121" s="253" t="s">
        <v>350</v>
      </c>
      <c r="I121" s="324" t="s">
        <v>374</v>
      </c>
      <c r="J121" s="351"/>
    </row>
    <row r="122" spans="1:11" ht="63.75" x14ac:dyDescent="0.2">
      <c r="A122" s="121" t="s">
        <v>232</v>
      </c>
      <c r="B122" s="148" t="str">
        <f t="shared" si="9"/>
        <v>18210302</v>
      </c>
      <c r="C122" s="80">
        <v>10302</v>
      </c>
      <c r="D122" s="247" t="s">
        <v>351</v>
      </c>
      <c r="E122" s="322" t="s">
        <v>25</v>
      </c>
      <c r="F122" s="322"/>
      <c r="G122" s="322"/>
      <c r="H122" s="253" t="s">
        <v>352</v>
      </c>
      <c r="I122" s="324" t="s">
        <v>374</v>
      </c>
      <c r="J122" s="351"/>
    </row>
    <row r="123" spans="1:11" ht="76.5" x14ac:dyDescent="0.2">
      <c r="A123" s="121" t="s">
        <v>233</v>
      </c>
      <c r="B123" s="148" t="str">
        <f t="shared" si="9"/>
        <v>18210303</v>
      </c>
      <c r="C123" s="80">
        <v>10303</v>
      </c>
      <c r="D123" s="247" t="s">
        <v>353</v>
      </c>
      <c r="E123" s="322" t="s">
        <v>25</v>
      </c>
      <c r="F123" s="322"/>
      <c r="G123" s="322"/>
      <c r="H123" s="253" t="s">
        <v>356</v>
      </c>
      <c r="I123" s="324" t="s">
        <v>374</v>
      </c>
      <c r="J123" s="351"/>
    </row>
    <row r="124" spans="1:11" ht="89.25" x14ac:dyDescent="0.2">
      <c r="A124" s="121" t="s">
        <v>404</v>
      </c>
      <c r="B124" s="148" t="str">
        <f t="shared" si="9"/>
        <v>18210304</v>
      </c>
      <c r="C124" s="80">
        <v>10304</v>
      </c>
      <c r="D124" s="247" t="s">
        <v>357</v>
      </c>
      <c r="E124" s="322" t="s">
        <v>25</v>
      </c>
      <c r="F124" s="322"/>
      <c r="G124" s="322"/>
      <c r="H124" s="253" t="s">
        <v>356</v>
      </c>
      <c r="I124" s="324" t="s">
        <v>374</v>
      </c>
      <c r="J124" s="351"/>
    </row>
    <row r="125" spans="1:11" ht="25.5" x14ac:dyDescent="0.2">
      <c r="A125" s="121" t="s">
        <v>401</v>
      </c>
      <c r="B125" s="148" t="str">
        <f t="shared" si="9"/>
        <v>18210305</v>
      </c>
      <c r="C125" s="80">
        <v>10305</v>
      </c>
      <c r="D125" s="244" t="s">
        <v>25</v>
      </c>
      <c r="E125" s="324" t="s">
        <v>344</v>
      </c>
      <c r="F125" s="324"/>
      <c r="G125" s="324"/>
      <c r="H125" s="253" t="s">
        <v>25</v>
      </c>
      <c r="I125" s="354" t="s">
        <v>25</v>
      </c>
      <c r="J125" s="355"/>
    </row>
    <row r="126" spans="1:11" ht="38.25" x14ac:dyDescent="0.2">
      <c r="A126" s="121" t="s">
        <v>235</v>
      </c>
      <c r="B126" s="148" t="str">
        <f t="shared" si="9"/>
        <v>18210306</v>
      </c>
      <c r="C126" s="80">
        <v>10306</v>
      </c>
      <c r="D126" s="247" t="s">
        <v>357</v>
      </c>
      <c r="E126" s="322" t="s">
        <v>25</v>
      </c>
      <c r="F126" s="322"/>
      <c r="G126" s="322"/>
      <c r="H126" s="253" t="s">
        <v>359</v>
      </c>
      <c r="I126" s="324" t="s">
        <v>374</v>
      </c>
      <c r="J126" s="351"/>
    </row>
    <row r="127" spans="1:11" ht="25.5" x14ac:dyDescent="0.2">
      <c r="A127" s="121" t="s">
        <v>236</v>
      </c>
      <c r="B127" s="148" t="str">
        <f t="shared" si="9"/>
        <v>18210307</v>
      </c>
      <c r="C127" s="80">
        <v>10307</v>
      </c>
      <c r="D127" s="247" t="s">
        <v>358</v>
      </c>
      <c r="E127" s="322" t="s">
        <v>25</v>
      </c>
      <c r="F127" s="322"/>
      <c r="G127" s="322"/>
      <c r="H127" s="253" t="s">
        <v>359</v>
      </c>
      <c r="I127" s="324" t="s">
        <v>374</v>
      </c>
      <c r="J127" s="351"/>
    </row>
    <row r="128" spans="1:11" ht="38.25" x14ac:dyDescent="0.2">
      <c r="A128" s="121" t="s">
        <v>237</v>
      </c>
      <c r="B128" s="148" t="str">
        <f t="shared" si="9"/>
        <v>18210400</v>
      </c>
      <c r="C128" s="80">
        <v>10400</v>
      </c>
      <c r="D128" s="244" t="s">
        <v>25</v>
      </c>
      <c r="E128" s="324" t="s">
        <v>344</v>
      </c>
      <c r="F128" s="324"/>
      <c r="G128" s="324"/>
      <c r="H128" s="253" t="s">
        <v>25</v>
      </c>
      <c r="I128" s="354" t="s">
        <v>25</v>
      </c>
      <c r="J128" s="355"/>
    </row>
    <row r="129" spans="1:10" ht="25.5" x14ac:dyDescent="0.2">
      <c r="A129" s="121" t="s">
        <v>238</v>
      </c>
      <c r="B129" s="148" t="str">
        <f t="shared" si="9"/>
        <v>18210401</v>
      </c>
      <c r="C129" s="80">
        <v>10401</v>
      </c>
      <c r="D129" s="172" t="s">
        <v>405</v>
      </c>
      <c r="E129" s="322" t="s">
        <v>25</v>
      </c>
      <c r="F129" s="322"/>
      <c r="G129" s="322"/>
      <c r="H129" s="253" t="s">
        <v>360</v>
      </c>
      <c r="I129" s="324" t="s">
        <v>374</v>
      </c>
      <c r="J129" s="351"/>
    </row>
    <row r="130" spans="1:10" ht="25.5" x14ac:dyDescent="0.2">
      <c r="A130" s="121" t="s">
        <v>239</v>
      </c>
      <c r="B130" s="148" t="str">
        <f t="shared" si="9"/>
        <v>18210402</v>
      </c>
      <c r="C130" s="80">
        <v>10402</v>
      </c>
      <c r="D130" s="172" t="s">
        <v>362</v>
      </c>
      <c r="E130" s="322" t="s">
        <v>25</v>
      </c>
      <c r="F130" s="322"/>
      <c r="G130" s="322"/>
      <c r="H130" s="253" t="s">
        <v>361</v>
      </c>
      <c r="I130" s="324" t="s">
        <v>374</v>
      </c>
      <c r="J130" s="351"/>
    </row>
    <row r="131" spans="1:10" ht="25.5" x14ac:dyDescent="0.2">
      <c r="A131" s="121" t="s">
        <v>402</v>
      </c>
      <c r="B131" s="148" t="str">
        <f t="shared" si="9"/>
        <v>18210500</v>
      </c>
      <c r="C131" s="80">
        <v>10500</v>
      </c>
      <c r="D131" s="244" t="s">
        <v>25</v>
      </c>
      <c r="E131" s="324" t="s">
        <v>344</v>
      </c>
      <c r="F131" s="324"/>
      <c r="G131" s="324"/>
      <c r="H131" s="253" t="s">
        <v>25</v>
      </c>
      <c r="I131" s="354" t="s">
        <v>25</v>
      </c>
      <c r="J131" s="355"/>
    </row>
    <row r="132" spans="1:10" ht="38.25" x14ac:dyDescent="0.2">
      <c r="A132" s="121" t="s">
        <v>240</v>
      </c>
      <c r="B132" s="148" t="str">
        <f t="shared" si="9"/>
        <v>18210501</v>
      </c>
      <c r="C132" s="80">
        <v>10501</v>
      </c>
      <c r="D132" s="247" t="s">
        <v>362</v>
      </c>
      <c r="E132" s="322" t="s">
        <v>25</v>
      </c>
      <c r="F132" s="322"/>
      <c r="G132" s="322"/>
      <c r="H132" s="253" t="s">
        <v>363</v>
      </c>
      <c r="I132" s="324" t="s">
        <v>374</v>
      </c>
      <c r="J132" s="351"/>
    </row>
    <row r="133" spans="1:10" ht="51" x14ac:dyDescent="0.2">
      <c r="A133" s="121" t="s">
        <v>241</v>
      </c>
      <c r="B133" s="148" t="str">
        <f t="shared" si="9"/>
        <v>18210502</v>
      </c>
      <c r="C133" s="80">
        <v>10502</v>
      </c>
      <c r="D133" s="247" t="s">
        <v>364</v>
      </c>
      <c r="E133" s="322" t="s">
        <v>25</v>
      </c>
      <c r="F133" s="322"/>
      <c r="G133" s="322"/>
      <c r="H133" s="253" t="s">
        <v>363</v>
      </c>
      <c r="I133" s="324" t="s">
        <v>374</v>
      </c>
      <c r="J133" s="351"/>
    </row>
    <row r="134" spans="1:10" ht="153" x14ac:dyDescent="0.2">
      <c r="A134" s="121" t="s">
        <v>242</v>
      </c>
      <c r="B134" s="148" t="str">
        <f t="shared" si="9"/>
        <v>18210503</v>
      </c>
      <c r="C134" s="80">
        <v>10503</v>
      </c>
      <c r="D134" s="247" t="s">
        <v>365</v>
      </c>
      <c r="E134" s="322" t="s">
        <v>25</v>
      </c>
      <c r="F134" s="322"/>
      <c r="G134" s="322"/>
      <c r="H134" s="253" t="s">
        <v>366</v>
      </c>
      <c r="I134" s="324" t="s">
        <v>374</v>
      </c>
      <c r="J134" s="351"/>
    </row>
    <row r="135" spans="1:10" x14ac:dyDescent="0.2">
      <c r="A135" s="121" t="s">
        <v>243</v>
      </c>
      <c r="B135" s="148" t="str">
        <f t="shared" si="9"/>
        <v>18210600</v>
      </c>
      <c r="C135" s="80">
        <v>10600</v>
      </c>
      <c r="D135" s="244" t="s">
        <v>25</v>
      </c>
      <c r="E135" s="324" t="s">
        <v>344</v>
      </c>
      <c r="F135" s="324"/>
      <c r="G135" s="324"/>
      <c r="H135" s="253" t="s">
        <v>25</v>
      </c>
      <c r="I135" s="354" t="s">
        <v>25</v>
      </c>
      <c r="J135" s="355"/>
    </row>
    <row r="136" spans="1:10" ht="89.25" x14ac:dyDescent="0.2">
      <c r="A136" s="121" t="s">
        <v>244</v>
      </c>
      <c r="B136" s="148" t="str">
        <f t="shared" si="9"/>
        <v>18210601</v>
      </c>
      <c r="C136" s="80">
        <v>10601</v>
      </c>
      <c r="D136" s="247" t="s">
        <v>364</v>
      </c>
      <c r="E136" s="322" t="s">
        <v>25</v>
      </c>
      <c r="F136" s="322"/>
      <c r="G136" s="322"/>
      <c r="H136" s="253" t="s">
        <v>367</v>
      </c>
      <c r="I136" s="324" t="s">
        <v>374</v>
      </c>
      <c r="J136" s="351"/>
    </row>
    <row r="137" spans="1:10" ht="89.25" x14ac:dyDescent="0.2">
      <c r="A137" s="121" t="s">
        <v>245</v>
      </c>
      <c r="B137" s="148" t="str">
        <f t="shared" si="9"/>
        <v>18210602</v>
      </c>
      <c r="C137" s="80">
        <v>10602</v>
      </c>
      <c r="D137" s="247" t="s">
        <v>368</v>
      </c>
      <c r="E137" s="322" t="s">
        <v>25</v>
      </c>
      <c r="F137" s="322"/>
      <c r="G137" s="322"/>
      <c r="H137" s="253" t="s">
        <v>369</v>
      </c>
      <c r="I137" s="324" t="s">
        <v>374</v>
      </c>
      <c r="J137" s="351"/>
    </row>
    <row r="138" spans="1:10" ht="38.25" x14ac:dyDescent="0.2">
      <c r="A138" s="121" t="s">
        <v>248</v>
      </c>
      <c r="B138" s="148" t="str">
        <f t="shared" si="9"/>
        <v>18210700</v>
      </c>
      <c r="C138" s="80">
        <v>10700</v>
      </c>
      <c r="D138" s="244" t="s">
        <v>25</v>
      </c>
      <c r="E138" s="324" t="s">
        <v>344</v>
      </c>
      <c r="F138" s="324"/>
      <c r="G138" s="324"/>
      <c r="H138" s="253" t="s">
        <v>25</v>
      </c>
      <c r="I138" s="354" t="s">
        <v>25</v>
      </c>
      <c r="J138" s="355"/>
    </row>
    <row r="139" spans="1:10" ht="89.25" x14ac:dyDescent="0.2">
      <c r="A139" s="121" t="s">
        <v>249</v>
      </c>
      <c r="B139" s="148" t="str">
        <f t="shared" si="9"/>
        <v>18210701</v>
      </c>
      <c r="C139" s="80">
        <v>10701</v>
      </c>
      <c r="D139" s="247" t="s">
        <v>370</v>
      </c>
      <c r="E139" s="322" t="s">
        <v>25</v>
      </c>
      <c r="F139" s="322"/>
      <c r="G139" s="322"/>
      <c r="H139" s="253" t="s">
        <v>371</v>
      </c>
      <c r="I139" s="324" t="s">
        <v>374</v>
      </c>
      <c r="J139" s="351"/>
    </row>
    <row r="140" spans="1:10" ht="51.75" thickBot="1" x14ac:dyDescent="0.25">
      <c r="A140" s="121" t="s">
        <v>250</v>
      </c>
      <c r="B140" s="148" t="str">
        <f t="shared" si="9"/>
        <v>18210702</v>
      </c>
      <c r="C140" s="81">
        <v>10702</v>
      </c>
      <c r="D140" s="254" t="s">
        <v>372</v>
      </c>
      <c r="E140" s="328" t="s">
        <v>25</v>
      </c>
      <c r="F140" s="328"/>
      <c r="G140" s="328"/>
      <c r="H140" s="250" t="s">
        <v>373</v>
      </c>
      <c r="I140" s="352" t="s">
        <v>374</v>
      </c>
      <c r="J140" s="353"/>
    </row>
  </sheetData>
  <mergeCells count="171">
    <mergeCell ref="I121:J121"/>
    <mergeCell ref="I122:J122"/>
    <mergeCell ref="E121:G121"/>
    <mergeCell ref="E122:G122"/>
    <mergeCell ref="I113:J113"/>
    <mergeCell ref="I114:J114"/>
    <mergeCell ref="I115:J115"/>
    <mergeCell ref="I116:J116"/>
    <mergeCell ref="I118:J118"/>
    <mergeCell ref="I119:J119"/>
    <mergeCell ref="I117:J117"/>
    <mergeCell ref="I120:J120"/>
    <mergeCell ref="I123:J123"/>
    <mergeCell ref="I124:J124"/>
    <mergeCell ref="I126:J126"/>
    <mergeCell ref="I127:J127"/>
    <mergeCell ref="I129:J129"/>
    <mergeCell ref="I130:J130"/>
    <mergeCell ref="I132:J132"/>
    <mergeCell ref="I125:J125"/>
    <mergeCell ref="I128:J128"/>
    <mergeCell ref="I131:J131"/>
    <mergeCell ref="I136:J136"/>
    <mergeCell ref="I137:J137"/>
    <mergeCell ref="I139:J139"/>
    <mergeCell ref="I140:J140"/>
    <mergeCell ref="I135:J135"/>
    <mergeCell ref="I138:J138"/>
    <mergeCell ref="I133:J133"/>
    <mergeCell ref="I134:J134"/>
    <mergeCell ref="E126:G126"/>
    <mergeCell ref="E127:G127"/>
    <mergeCell ref="E128:G128"/>
    <mergeCell ref="E129:G129"/>
    <mergeCell ref="E130:G130"/>
    <mergeCell ref="E136:G136"/>
    <mergeCell ref="E137:G137"/>
    <mergeCell ref="E138:G138"/>
    <mergeCell ref="E139:G139"/>
    <mergeCell ref="E140:G140"/>
    <mergeCell ref="E131:G131"/>
    <mergeCell ref="E132:G132"/>
    <mergeCell ref="E133:G133"/>
    <mergeCell ref="E134:G134"/>
    <mergeCell ref="E135:G135"/>
    <mergeCell ref="E123:G123"/>
    <mergeCell ref="E124:G124"/>
    <mergeCell ref="E125:G125"/>
    <mergeCell ref="E116:G116"/>
    <mergeCell ref="E117:G117"/>
    <mergeCell ref="E118:G118"/>
    <mergeCell ref="E119:G119"/>
    <mergeCell ref="E120:G120"/>
    <mergeCell ref="E113:G113"/>
    <mergeCell ref="E114:G114"/>
    <mergeCell ref="E115:G115"/>
    <mergeCell ref="N58:O58"/>
    <mergeCell ref="L61:M61"/>
    <mergeCell ref="B61:D61"/>
    <mergeCell ref="F61:G61"/>
    <mergeCell ref="L62:M62"/>
    <mergeCell ref="A53:B54"/>
    <mergeCell ref="E58:G58"/>
    <mergeCell ref="N57:O57"/>
    <mergeCell ref="I56:J56"/>
    <mergeCell ref="N54:O55"/>
    <mergeCell ref="K55:L55"/>
    <mergeCell ref="B66:D66"/>
    <mergeCell ref="F66:G66"/>
    <mergeCell ref="C67:D67"/>
    <mergeCell ref="I66:J66"/>
    <mergeCell ref="I111:J112"/>
    <mergeCell ref="E112:G112"/>
    <mergeCell ref="L76:N76"/>
    <mergeCell ref="A108:O108"/>
    <mergeCell ref="A110:B111"/>
    <mergeCell ref="C110:C112"/>
    <mergeCell ref="D110:J110"/>
    <mergeCell ref="D111:H111"/>
    <mergeCell ref="A75:B76"/>
    <mergeCell ref="C75:C77"/>
    <mergeCell ref="D76:D77"/>
    <mergeCell ref="E76:H76"/>
    <mergeCell ref="I76:K76"/>
    <mergeCell ref="A43:B44"/>
    <mergeCell ref="A33:B34"/>
    <mergeCell ref="C33:C35"/>
    <mergeCell ref="A23:B24"/>
    <mergeCell ref="C23:C25"/>
    <mergeCell ref="A21:O21"/>
    <mergeCell ref="D23:O23"/>
    <mergeCell ref="A31:O31"/>
    <mergeCell ref="D34:H34"/>
    <mergeCell ref="N34:O35"/>
    <mergeCell ref="D33:J33"/>
    <mergeCell ref="I34:J35"/>
    <mergeCell ref="D24:D25"/>
    <mergeCell ref="E24:H24"/>
    <mergeCell ref="I24:K24"/>
    <mergeCell ref="L24:N24"/>
    <mergeCell ref="E35:G35"/>
    <mergeCell ref="K35:L35"/>
    <mergeCell ref="E36:G36"/>
    <mergeCell ref="O24:O25"/>
    <mergeCell ref="N36:O36"/>
    <mergeCell ref="E37:G37"/>
    <mergeCell ref="N37:O37"/>
    <mergeCell ref="E38:G38"/>
    <mergeCell ref="A1:O1"/>
    <mergeCell ref="D3:O3"/>
    <mergeCell ref="A11:O11"/>
    <mergeCell ref="D14:H14"/>
    <mergeCell ref="I14:J15"/>
    <mergeCell ref="E15:G15"/>
    <mergeCell ref="C3:C5"/>
    <mergeCell ref="D4:D5"/>
    <mergeCell ref="E4:H4"/>
    <mergeCell ref="L4:N4"/>
    <mergeCell ref="I4:K4"/>
    <mergeCell ref="C13:C15"/>
    <mergeCell ref="A13:B14"/>
    <mergeCell ref="A3:B4"/>
    <mergeCell ref="D13:J13"/>
    <mergeCell ref="O4:O5"/>
    <mergeCell ref="I16:J16"/>
    <mergeCell ref="I17:J17"/>
    <mergeCell ref="I18:J18"/>
    <mergeCell ref="C43:C45"/>
    <mergeCell ref="I65:J65"/>
    <mergeCell ref="L65:M65"/>
    <mergeCell ref="K56:L56"/>
    <mergeCell ref="I57:J57"/>
    <mergeCell ref="K57:L57"/>
    <mergeCell ref="I58:J58"/>
    <mergeCell ref="K58:L58"/>
    <mergeCell ref="E18:G18"/>
    <mergeCell ref="E16:G16"/>
    <mergeCell ref="E17:G17"/>
    <mergeCell ref="I36:J36"/>
    <mergeCell ref="K36:L36"/>
    <mergeCell ref="I37:J37"/>
    <mergeCell ref="K37:L37"/>
    <mergeCell ref="I54:J55"/>
    <mergeCell ref="I61:J61"/>
    <mergeCell ref="C53:C55"/>
    <mergeCell ref="D54:H54"/>
    <mergeCell ref="E57:G57"/>
    <mergeCell ref="N38:O38"/>
    <mergeCell ref="O44:O45"/>
    <mergeCell ref="I62:J62"/>
    <mergeCell ref="B62:D62"/>
    <mergeCell ref="F62:G62"/>
    <mergeCell ref="B65:D65"/>
    <mergeCell ref="F65:G65"/>
    <mergeCell ref="D44:D45"/>
    <mergeCell ref="O76:O77"/>
    <mergeCell ref="L66:M66"/>
    <mergeCell ref="A73:O73"/>
    <mergeCell ref="D75:O75"/>
    <mergeCell ref="I38:J38"/>
    <mergeCell ref="K38:L38"/>
    <mergeCell ref="A41:O41"/>
    <mergeCell ref="D43:O43"/>
    <mergeCell ref="A51:O51"/>
    <mergeCell ref="E44:H44"/>
    <mergeCell ref="I44:K44"/>
    <mergeCell ref="L44:N44"/>
    <mergeCell ref="E55:G55"/>
    <mergeCell ref="E56:G56"/>
    <mergeCell ref="N56:O56"/>
    <mergeCell ref="D53:J53"/>
  </mergeCells>
  <phoneticPr fontId="19" type="noConversion"/>
  <pageMargins left="0.70866141732283472" right="0.70866141732283472" top="0.74803149606299213" bottom="0.74803149606299213" header="0.31496062992125984" footer="0.31496062992125984"/>
  <pageSetup paperSize="8" scale="69" fitToHeight="0" orientation="landscape" r:id="rId1"/>
  <rowBreaks count="2" manualBreakCount="2">
    <brk id="40" max="14" man="1"/>
    <brk id="70" max="14" man="1"/>
  </rowBreaks>
  <colBreaks count="1" manualBreakCount="1">
    <brk id="22"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5"/>
  <sheetViews>
    <sheetView zoomScale="85" zoomScaleNormal="85" zoomScaleSheetLayoutView="85" workbookViewId="0">
      <pane xSplit="6" ySplit="4" topLeftCell="G11" activePane="bottomRight" state="frozen"/>
      <selection pane="topRight" activeCell="D1" sqref="D1"/>
      <selection pane="bottomLeft" activeCell="A7" sqref="A7"/>
      <selection pane="bottomRight" activeCell="G17" sqref="G17"/>
    </sheetView>
  </sheetViews>
  <sheetFormatPr defaultColWidth="9.140625" defaultRowHeight="15" x14ac:dyDescent="0.25"/>
  <cols>
    <col min="1" max="1" width="11.7109375" style="135" customWidth="1"/>
    <col min="2" max="3" width="10.5703125" style="135" customWidth="1"/>
    <col min="4" max="4" width="9.28515625" style="135" customWidth="1"/>
    <col min="5" max="5" width="10.85546875" style="135" customWidth="1"/>
    <col min="6" max="6" width="29.85546875" style="39" customWidth="1"/>
    <col min="7" max="7" width="85" style="39" customWidth="1"/>
    <col min="8" max="8" width="53" style="39" customWidth="1"/>
    <col min="9" max="9" width="23.42578125" style="39" customWidth="1"/>
    <col min="10" max="10" width="9.140625" style="104"/>
    <col min="11" max="16384" width="9.140625" style="105"/>
  </cols>
  <sheetData>
    <row r="1" spans="1:10" x14ac:dyDescent="0.25">
      <c r="A1" s="224" t="s">
        <v>156</v>
      </c>
      <c r="C1" s="225"/>
      <c r="D1" s="225"/>
      <c r="E1" s="225"/>
      <c r="F1" s="104"/>
      <c r="G1" s="104"/>
      <c r="H1" s="104"/>
      <c r="I1" s="104"/>
    </row>
    <row r="2" spans="1:10" x14ac:dyDescent="0.25">
      <c r="A2" s="225"/>
      <c r="B2" s="225"/>
      <c r="C2" s="225"/>
      <c r="D2" s="225"/>
      <c r="E2" s="225"/>
      <c r="F2" s="104"/>
      <c r="G2" s="104"/>
      <c r="H2" s="104"/>
      <c r="I2" s="104"/>
    </row>
    <row r="3" spans="1:10" s="40" customFormat="1" ht="12.75" x14ac:dyDescent="0.25">
      <c r="A3" s="357" t="s">
        <v>176</v>
      </c>
      <c r="B3" s="357"/>
      <c r="C3" s="357"/>
      <c r="D3" s="357"/>
      <c r="E3" s="357"/>
      <c r="F3" s="356" t="s">
        <v>152</v>
      </c>
      <c r="G3" s="357" t="s">
        <v>155</v>
      </c>
      <c r="H3" s="357" t="s">
        <v>153</v>
      </c>
      <c r="I3" s="357" t="s">
        <v>154</v>
      </c>
      <c r="J3" s="39"/>
    </row>
    <row r="4" spans="1:10" s="40" customFormat="1" ht="72.75" customHeight="1" x14ac:dyDescent="0.25">
      <c r="A4" s="266" t="s">
        <v>180</v>
      </c>
      <c r="B4" s="266" t="s">
        <v>177</v>
      </c>
      <c r="C4" s="266" t="s">
        <v>178</v>
      </c>
      <c r="D4" s="266" t="s">
        <v>175</v>
      </c>
      <c r="E4" s="266" t="s">
        <v>174</v>
      </c>
      <c r="F4" s="356"/>
      <c r="G4" s="357"/>
      <c r="H4" s="357"/>
      <c r="I4" s="357"/>
      <c r="J4" s="39"/>
    </row>
    <row r="5" spans="1:10" s="40" customFormat="1" ht="12.75" x14ac:dyDescent="0.25">
      <c r="A5" s="266"/>
      <c r="B5" s="266"/>
      <c r="C5" s="266"/>
      <c r="D5" s="266"/>
      <c r="E5" s="266"/>
      <c r="F5" s="265"/>
      <c r="G5" s="266"/>
      <c r="H5" s="266"/>
      <c r="I5" s="266"/>
      <c r="J5" s="39"/>
    </row>
    <row r="6" spans="1:10" s="206" customFormat="1" x14ac:dyDescent="0.2">
      <c r="A6" s="226" t="s">
        <v>322</v>
      </c>
      <c r="B6" s="226" t="s">
        <v>179</v>
      </c>
      <c r="C6" s="226" t="s">
        <v>179</v>
      </c>
      <c r="D6" s="226" t="s">
        <v>179</v>
      </c>
      <c r="E6" s="226" t="s">
        <v>179</v>
      </c>
      <c r="F6" s="271" t="s">
        <v>457</v>
      </c>
      <c r="G6" s="227"/>
      <c r="H6" s="227" t="s">
        <v>458</v>
      </c>
      <c r="I6" s="227"/>
      <c r="J6" s="205"/>
    </row>
    <row r="7" spans="1:10" s="206" customFormat="1" x14ac:dyDescent="0.2">
      <c r="A7" s="226" t="s">
        <v>322</v>
      </c>
      <c r="B7" s="226" t="s">
        <v>179</v>
      </c>
      <c r="C7" s="226" t="s">
        <v>179</v>
      </c>
      <c r="D7" s="226" t="s">
        <v>179</v>
      </c>
      <c r="E7" s="226" t="s">
        <v>179</v>
      </c>
      <c r="F7" s="271" t="s">
        <v>453</v>
      </c>
      <c r="G7" s="227"/>
      <c r="H7" s="227" t="s">
        <v>454</v>
      </c>
      <c r="I7" s="227"/>
      <c r="J7" s="205"/>
    </row>
    <row r="8" spans="1:10" s="206" customFormat="1" x14ac:dyDescent="0.2">
      <c r="A8" s="226" t="s">
        <v>322</v>
      </c>
      <c r="B8" s="226" t="s">
        <v>179</v>
      </c>
      <c r="C8" s="226" t="s">
        <v>179</v>
      </c>
      <c r="D8" s="226" t="s">
        <v>179</v>
      </c>
      <c r="E8" s="226" t="s">
        <v>179</v>
      </c>
      <c r="F8" s="271" t="s">
        <v>455</v>
      </c>
      <c r="G8" s="227"/>
      <c r="H8" s="227" t="s">
        <v>456</v>
      </c>
      <c r="I8" s="227"/>
      <c r="J8" s="205"/>
    </row>
    <row r="9" spans="1:10" x14ac:dyDescent="0.25">
      <c r="A9" s="226" t="s">
        <v>179</v>
      </c>
      <c r="B9" s="226" t="s">
        <v>179</v>
      </c>
      <c r="C9" s="226" t="s">
        <v>179</v>
      </c>
      <c r="D9" s="226" t="s">
        <v>322</v>
      </c>
      <c r="E9" s="226" t="s">
        <v>322</v>
      </c>
      <c r="F9" s="228" t="s">
        <v>100</v>
      </c>
      <c r="G9" s="229" t="s">
        <v>207</v>
      </c>
      <c r="H9" s="229"/>
      <c r="I9" s="229"/>
    </row>
    <row r="10" spans="1:10" x14ac:dyDescent="0.25">
      <c r="A10" s="226" t="s">
        <v>179</v>
      </c>
      <c r="B10" s="226" t="s">
        <v>179</v>
      </c>
      <c r="C10" s="226" t="s">
        <v>179</v>
      </c>
      <c r="D10" s="226" t="s">
        <v>322</v>
      </c>
      <c r="E10" s="226" t="s">
        <v>322</v>
      </c>
      <c r="F10" s="228" t="s">
        <v>101</v>
      </c>
      <c r="G10" s="229" t="s">
        <v>208</v>
      </c>
      <c r="H10" s="229"/>
      <c r="I10" s="229"/>
    </row>
    <row r="11" spans="1:10" x14ac:dyDescent="0.25">
      <c r="A11" s="226" t="s">
        <v>179</v>
      </c>
      <c r="B11" s="226" t="s">
        <v>179</v>
      </c>
      <c r="C11" s="226" t="s">
        <v>179</v>
      </c>
      <c r="D11" s="226" t="s">
        <v>322</v>
      </c>
      <c r="E11" s="226" t="s">
        <v>322</v>
      </c>
      <c r="F11" s="228" t="s">
        <v>112</v>
      </c>
      <c r="G11" s="229" t="s">
        <v>470</v>
      </c>
      <c r="H11" s="230"/>
      <c r="I11" s="229"/>
    </row>
    <row r="12" spans="1:10" ht="25.5" x14ac:dyDescent="0.25">
      <c r="A12" s="226" t="s">
        <v>179</v>
      </c>
      <c r="B12" s="226" t="s">
        <v>179</v>
      </c>
      <c r="C12" s="226" t="s">
        <v>179</v>
      </c>
      <c r="D12" s="226" t="s">
        <v>322</v>
      </c>
      <c r="E12" s="226" t="s">
        <v>322</v>
      </c>
      <c r="F12" s="228" t="s">
        <v>187</v>
      </c>
      <c r="G12" s="229" t="s">
        <v>471</v>
      </c>
      <c r="H12" s="230"/>
      <c r="I12" s="229"/>
    </row>
    <row r="13" spans="1:10" x14ac:dyDescent="0.25">
      <c r="A13" s="226" t="s">
        <v>179</v>
      </c>
      <c r="B13" s="226" t="s">
        <v>179</v>
      </c>
      <c r="C13" s="226" t="s">
        <v>179</v>
      </c>
      <c r="D13" s="226" t="s">
        <v>322</v>
      </c>
      <c r="E13" s="226" t="s">
        <v>322</v>
      </c>
      <c r="F13" s="228" t="s">
        <v>188</v>
      </c>
      <c r="G13" s="229" t="s">
        <v>217</v>
      </c>
      <c r="H13" s="230"/>
      <c r="I13" s="229"/>
    </row>
    <row r="14" spans="1:10" ht="25.5" x14ac:dyDescent="0.25">
      <c r="A14" s="226" t="s">
        <v>179</v>
      </c>
      <c r="B14" s="226" t="s">
        <v>179</v>
      </c>
      <c r="C14" s="226" t="s">
        <v>179</v>
      </c>
      <c r="D14" s="226" t="s">
        <v>322</v>
      </c>
      <c r="E14" s="226" t="s">
        <v>322</v>
      </c>
      <c r="F14" s="228" t="s">
        <v>191</v>
      </c>
      <c r="G14" s="229" t="s">
        <v>218</v>
      </c>
      <c r="H14" s="230"/>
      <c r="I14" s="229"/>
    </row>
    <row r="15" spans="1:10" x14ac:dyDescent="0.25">
      <c r="A15" s="226" t="s">
        <v>179</v>
      </c>
      <c r="B15" s="226" t="s">
        <v>322</v>
      </c>
      <c r="C15" s="226" t="s">
        <v>322</v>
      </c>
      <c r="D15" s="226" t="s">
        <v>322</v>
      </c>
      <c r="E15" s="226" t="s">
        <v>322</v>
      </c>
      <c r="F15" s="228" t="s">
        <v>95</v>
      </c>
      <c r="G15" s="229" t="s">
        <v>219</v>
      </c>
      <c r="H15" s="229"/>
      <c r="I15" s="229"/>
    </row>
    <row r="16" spans="1:10" x14ac:dyDescent="0.25">
      <c r="A16" s="226" t="s">
        <v>179</v>
      </c>
      <c r="B16" s="226" t="s">
        <v>322</v>
      </c>
      <c r="C16" s="226" t="s">
        <v>322</v>
      </c>
      <c r="D16" s="226" t="s">
        <v>322</v>
      </c>
      <c r="E16" s="226" t="s">
        <v>322</v>
      </c>
      <c r="F16" s="228" t="s">
        <v>96</v>
      </c>
      <c r="G16" s="229" t="s">
        <v>220</v>
      </c>
      <c r="H16" s="229"/>
      <c r="I16" s="229"/>
    </row>
    <row r="17" spans="1:10" x14ac:dyDescent="0.25">
      <c r="A17" s="226" t="s">
        <v>179</v>
      </c>
      <c r="B17" s="226" t="s">
        <v>179</v>
      </c>
      <c r="C17" s="226" t="s">
        <v>179</v>
      </c>
      <c r="D17" s="226" t="s">
        <v>322</v>
      </c>
      <c r="E17" s="226" t="s">
        <v>322</v>
      </c>
      <c r="F17" s="228" t="s">
        <v>189</v>
      </c>
      <c r="G17" s="229" t="s">
        <v>472</v>
      </c>
      <c r="H17" s="230"/>
      <c r="I17" s="229"/>
    </row>
    <row r="18" spans="1:10" x14ac:dyDescent="0.25">
      <c r="A18" s="226" t="s">
        <v>179</v>
      </c>
      <c r="B18" s="226" t="s">
        <v>179</v>
      </c>
      <c r="C18" s="226" t="s">
        <v>179</v>
      </c>
      <c r="D18" s="226" t="s">
        <v>322</v>
      </c>
      <c r="E18" s="226" t="s">
        <v>322</v>
      </c>
      <c r="F18" s="228" t="s">
        <v>190</v>
      </c>
      <c r="G18" s="229" t="s">
        <v>216</v>
      </c>
      <c r="H18" s="230"/>
      <c r="I18" s="229"/>
    </row>
    <row r="19" spans="1:10" x14ac:dyDescent="0.25">
      <c r="A19" s="226" t="s">
        <v>179</v>
      </c>
      <c r="B19" s="226" t="s">
        <v>179</v>
      </c>
      <c r="C19" s="226" t="s">
        <v>179</v>
      </c>
      <c r="D19" s="226" t="s">
        <v>322</v>
      </c>
      <c r="E19" s="226" t="s">
        <v>322</v>
      </c>
      <c r="F19" s="228" t="s">
        <v>102</v>
      </c>
      <c r="G19" s="229" t="s">
        <v>209</v>
      </c>
      <c r="H19" s="229"/>
      <c r="I19" s="229"/>
    </row>
    <row r="20" spans="1:10" x14ac:dyDescent="0.25">
      <c r="A20" s="226" t="s">
        <v>179</v>
      </c>
      <c r="B20" s="226" t="s">
        <v>179</v>
      </c>
      <c r="C20" s="226" t="s">
        <v>179</v>
      </c>
      <c r="D20" s="226" t="s">
        <v>322</v>
      </c>
      <c r="E20" s="226" t="s">
        <v>322</v>
      </c>
      <c r="F20" s="228" t="s">
        <v>103</v>
      </c>
      <c r="G20" s="229" t="s">
        <v>210</v>
      </c>
      <c r="H20" s="229"/>
      <c r="I20" s="229"/>
    </row>
    <row r="21" spans="1:10" ht="25.5" x14ac:dyDescent="0.25">
      <c r="A21" s="226" t="s">
        <v>179</v>
      </c>
      <c r="B21" s="226" t="s">
        <v>179</v>
      </c>
      <c r="C21" s="226" t="s">
        <v>179</v>
      </c>
      <c r="D21" s="226" t="s">
        <v>322</v>
      </c>
      <c r="E21" s="226" t="s">
        <v>322</v>
      </c>
      <c r="F21" s="228" t="s">
        <v>104</v>
      </c>
      <c r="G21" s="229" t="s">
        <v>211</v>
      </c>
      <c r="H21" s="229"/>
      <c r="I21" s="229"/>
    </row>
    <row r="22" spans="1:10" x14ac:dyDescent="0.25">
      <c r="A22" s="226" t="s">
        <v>179</v>
      </c>
      <c r="B22" s="226" t="s">
        <v>179</v>
      </c>
      <c r="C22" s="226" t="s">
        <v>179</v>
      </c>
      <c r="D22" s="226" t="s">
        <v>322</v>
      </c>
      <c r="E22" s="226" t="s">
        <v>322</v>
      </c>
      <c r="F22" s="228" t="s">
        <v>105</v>
      </c>
      <c r="G22" s="229" t="s">
        <v>212</v>
      </c>
      <c r="H22" s="229"/>
      <c r="I22" s="229"/>
    </row>
    <row r="23" spans="1:10" x14ac:dyDescent="0.25">
      <c r="A23" s="226" t="s">
        <v>179</v>
      </c>
      <c r="B23" s="226" t="s">
        <v>179</v>
      </c>
      <c r="C23" s="226" t="s">
        <v>179</v>
      </c>
      <c r="D23" s="226" t="s">
        <v>322</v>
      </c>
      <c r="E23" s="226" t="s">
        <v>322</v>
      </c>
      <c r="F23" s="228" t="s">
        <v>106</v>
      </c>
      <c r="G23" s="229" t="s">
        <v>213</v>
      </c>
      <c r="H23" s="229"/>
      <c r="I23" s="229"/>
    </row>
    <row r="24" spans="1:10" x14ac:dyDescent="0.25">
      <c r="A24" s="226" t="s">
        <v>179</v>
      </c>
      <c r="B24" s="226" t="s">
        <v>179</v>
      </c>
      <c r="C24" s="226" t="s">
        <v>179</v>
      </c>
      <c r="D24" s="226" t="s">
        <v>322</v>
      </c>
      <c r="E24" s="226" t="s">
        <v>322</v>
      </c>
      <c r="F24" s="228" t="s">
        <v>107</v>
      </c>
      <c r="G24" s="229" t="s">
        <v>214</v>
      </c>
      <c r="H24" s="229"/>
      <c r="I24" s="229"/>
    </row>
    <row r="25" spans="1:10" s="40" customFormat="1" ht="12.75" x14ac:dyDescent="0.2">
      <c r="A25" s="266"/>
      <c r="B25" s="266"/>
      <c r="C25" s="266"/>
      <c r="D25" s="266"/>
      <c r="E25" s="226" t="s">
        <v>322</v>
      </c>
      <c r="F25" s="231" t="s">
        <v>275</v>
      </c>
      <c r="G25" s="232"/>
      <c r="H25" s="233" t="s">
        <v>320</v>
      </c>
      <c r="I25" s="266"/>
      <c r="J25" s="39"/>
    </row>
    <row r="26" spans="1:10" x14ac:dyDescent="0.25">
      <c r="A26" s="226" t="s">
        <v>179</v>
      </c>
      <c r="B26" s="226" t="s">
        <v>179</v>
      </c>
      <c r="C26" s="226" t="s">
        <v>179</v>
      </c>
      <c r="D26" s="226" t="s">
        <v>322</v>
      </c>
      <c r="E26" s="226" t="s">
        <v>322</v>
      </c>
      <c r="F26" s="228" t="s">
        <v>108</v>
      </c>
      <c r="G26" s="229" t="s">
        <v>215</v>
      </c>
      <c r="H26" s="229"/>
      <c r="I26" s="229"/>
    </row>
    <row r="27" spans="1:10" x14ac:dyDescent="0.25">
      <c r="A27" s="226" t="s">
        <v>179</v>
      </c>
      <c r="B27" s="226" t="s">
        <v>179</v>
      </c>
      <c r="C27" s="226" t="s">
        <v>179</v>
      </c>
      <c r="D27" s="226" t="s">
        <v>179</v>
      </c>
      <c r="E27" s="226" t="s">
        <v>322</v>
      </c>
      <c r="F27" s="234" t="s">
        <v>277</v>
      </c>
      <c r="G27" s="234"/>
      <c r="H27" s="234" t="s">
        <v>319</v>
      </c>
      <c r="I27" s="234"/>
    </row>
    <row r="28" spans="1:10" x14ac:dyDescent="0.25">
      <c r="A28" s="226" t="s">
        <v>179</v>
      </c>
      <c r="B28" s="226" t="s">
        <v>179</v>
      </c>
      <c r="C28" s="226" t="s">
        <v>179</v>
      </c>
      <c r="D28" s="226" t="s">
        <v>179</v>
      </c>
      <c r="E28" s="226" t="s">
        <v>322</v>
      </c>
      <c r="F28" s="234" t="s">
        <v>278</v>
      </c>
      <c r="G28" s="234"/>
      <c r="H28" s="234" t="s">
        <v>321</v>
      </c>
      <c r="I28" s="234"/>
    </row>
    <row r="29" spans="1:10" x14ac:dyDescent="0.25">
      <c r="A29" s="226" t="s">
        <v>179</v>
      </c>
      <c r="B29" s="226" t="s">
        <v>179</v>
      </c>
      <c r="C29" s="226" t="s">
        <v>322</v>
      </c>
      <c r="D29" s="226" t="s">
        <v>179</v>
      </c>
      <c r="E29" s="226" t="s">
        <v>322</v>
      </c>
      <c r="F29" s="234" t="s">
        <v>271</v>
      </c>
      <c r="G29" s="234"/>
      <c r="H29" s="234" t="s">
        <v>317</v>
      </c>
      <c r="I29" s="234"/>
    </row>
    <row r="30" spans="1:10" x14ac:dyDescent="0.25">
      <c r="A30" s="226" t="s">
        <v>179</v>
      </c>
      <c r="B30" s="226" t="s">
        <v>179</v>
      </c>
      <c r="C30" s="226" t="s">
        <v>322</v>
      </c>
      <c r="D30" s="226" t="s">
        <v>179</v>
      </c>
      <c r="E30" s="226" t="s">
        <v>322</v>
      </c>
      <c r="F30" s="228" t="s">
        <v>272</v>
      </c>
      <c r="G30" s="229"/>
      <c r="H30" s="229" t="s">
        <v>307</v>
      </c>
      <c r="I30" s="229"/>
    </row>
    <row r="31" spans="1:10" x14ac:dyDescent="0.25">
      <c r="A31" s="226" t="s">
        <v>179</v>
      </c>
      <c r="B31" s="226" t="s">
        <v>179</v>
      </c>
      <c r="C31" s="226" t="s">
        <v>322</v>
      </c>
      <c r="D31" s="226" t="s">
        <v>179</v>
      </c>
      <c r="E31" s="226" t="s">
        <v>322</v>
      </c>
      <c r="F31" s="234" t="s">
        <v>273</v>
      </c>
      <c r="G31" s="234"/>
      <c r="H31" s="234" t="s">
        <v>318</v>
      </c>
      <c r="I31" s="234"/>
    </row>
    <row r="32" spans="1:10" x14ac:dyDescent="0.25">
      <c r="A32" s="226" t="s">
        <v>179</v>
      </c>
      <c r="B32" s="226" t="s">
        <v>179</v>
      </c>
      <c r="C32" s="226" t="s">
        <v>179</v>
      </c>
      <c r="D32" s="226" t="s">
        <v>322</v>
      </c>
      <c r="E32" s="226" t="s">
        <v>179</v>
      </c>
      <c r="F32" s="234" t="s">
        <v>114</v>
      </c>
      <c r="G32" s="234"/>
      <c r="H32" s="234" t="s">
        <v>314</v>
      </c>
      <c r="I32" s="234"/>
    </row>
    <row r="33" spans="1:10" x14ac:dyDescent="0.25">
      <c r="A33" s="226" t="s">
        <v>179</v>
      </c>
      <c r="B33" s="226" t="s">
        <v>179</v>
      </c>
      <c r="C33" s="226" t="s">
        <v>179</v>
      </c>
      <c r="D33" s="226" t="s">
        <v>322</v>
      </c>
      <c r="E33" s="226" t="s">
        <v>179</v>
      </c>
      <c r="F33" s="228" t="s">
        <v>110</v>
      </c>
      <c r="G33" s="229"/>
      <c r="H33" s="229" t="s">
        <v>305</v>
      </c>
      <c r="I33" s="229"/>
    </row>
    <row r="34" spans="1:10" x14ac:dyDescent="0.25">
      <c r="A34" s="226" t="s">
        <v>179</v>
      </c>
      <c r="B34" s="226" t="s">
        <v>322</v>
      </c>
      <c r="C34" s="226" t="s">
        <v>179</v>
      </c>
      <c r="D34" s="226" t="s">
        <v>322</v>
      </c>
      <c r="E34" s="226" t="s">
        <v>179</v>
      </c>
      <c r="F34" s="228" t="s">
        <v>169</v>
      </c>
      <c r="G34" s="229"/>
      <c r="H34" s="229" t="s">
        <v>181</v>
      </c>
      <c r="I34" s="229"/>
    </row>
    <row r="35" spans="1:10" x14ac:dyDescent="0.25">
      <c r="A35" s="226" t="s">
        <v>179</v>
      </c>
      <c r="B35" s="226" t="s">
        <v>322</v>
      </c>
      <c r="C35" s="226" t="s">
        <v>179</v>
      </c>
      <c r="D35" s="226" t="s">
        <v>322</v>
      </c>
      <c r="E35" s="226" t="s">
        <v>179</v>
      </c>
      <c r="F35" s="228" t="s">
        <v>166</v>
      </c>
      <c r="G35" s="229"/>
      <c r="H35" s="229" t="s">
        <v>306</v>
      </c>
      <c r="I35" s="229"/>
    </row>
    <row r="36" spans="1:10" x14ac:dyDescent="0.25">
      <c r="A36" s="226" t="s">
        <v>179</v>
      </c>
      <c r="B36" s="226" t="s">
        <v>322</v>
      </c>
      <c r="C36" s="226" t="s">
        <v>179</v>
      </c>
      <c r="D36" s="226" t="s">
        <v>322</v>
      </c>
      <c r="E36" s="226" t="s">
        <v>179</v>
      </c>
      <c r="F36" s="234" t="s">
        <v>338</v>
      </c>
      <c r="G36" s="234"/>
      <c r="H36" s="234" t="s">
        <v>313</v>
      </c>
      <c r="I36" s="234"/>
    </row>
    <row r="37" spans="1:10" x14ac:dyDescent="0.25">
      <c r="A37" s="226" t="s">
        <v>179</v>
      </c>
      <c r="B37" s="226" t="s">
        <v>322</v>
      </c>
      <c r="C37" s="226" t="s">
        <v>179</v>
      </c>
      <c r="D37" s="226" t="s">
        <v>322</v>
      </c>
      <c r="E37" s="226" t="s">
        <v>179</v>
      </c>
      <c r="F37" s="228" t="s">
        <v>99</v>
      </c>
      <c r="G37" s="229"/>
      <c r="H37" s="229" t="s">
        <v>158</v>
      </c>
      <c r="I37" s="229"/>
    </row>
    <row r="38" spans="1:10" ht="25.5" x14ac:dyDescent="0.25">
      <c r="A38" s="226"/>
      <c r="B38" s="226"/>
      <c r="C38" s="226" t="s">
        <v>322</v>
      </c>
      <c r="D38" s="226" t="s">
        <v>179</v>
      </c>
      <c r="E38" s="226" t="s">
        <v>179</v>
      </c>
      <c r="F38" s="228" t="s">
        <v>286</v>
      </c>
      <c r="G38" s="229"/>
      <c r="H38" s="229" t="s">
        <v>323</v>
      </c>
      <c r="I38" s="229"/>
    </row>
    <row r="39" spans="1:10" x14ac:dyDescent="0.25">
      <c r="A39" s="226"/>
      <c r="B39" s="226"/>
      <c r="C39" s="226" t="s">
        <v>322</v>
      </c>
      <c r="D39" s="226" t="s">
        <v>179</v>
      </c>
      <c r="E39" s="226"/>
      <c r="F39" s="228" t="s">
        <v>287</v>
      </c>
      <c r="G39" s="229"/>
      <c r="H39" s="229" t="s">
        <v>324</v>
      </c>
      <c r="I39" s="229"/>
    </row>
    <row r="40" spans="1:10" x14ac:dyDescent="0.25">
      <c r="A40" s="226" t="s">
        <v>322</v>
      </c>
      <c r="B40" s="226" t="s">
        <v>179</v>
      </c>
      <c r="C40" s="226" t="s">
        <v>322</v>
      </c>
      <c r="D40" s="226" t="s">
        <v>179</v>
      </c>
      <c r="E40" s="226" t="s">
        <v>179</v>
      </c>
      <c r="F40" s="228" t="s">
        <v>115</v>
      </c>
      <c r="G40" s="229" t="s">
        <v>221</v>
      </c>
      <c r="H40" s="229"/>
      <c r="I40" s="229"/>
    </row>
    <row r="41" spans="1:10" x14ac:dyDescent="0.25">
      <c r="A41" s="226" t="s">
        <v>322</v>
      </c>
      <c r="B41" s="226" t="s">
        <v>179</v>
      </c>
      <c r="C41" s="226" t="s">
        <v>179</v>
      </c>
      <c r="D41" s="226" t="s">
        <v>179</v>
      </c>
      <c r="E41" s="226" t="s">
        <v>179</v>
      </c>
      <c r="F41" s="228" t="s">
        <v>116</v>
      </c>
      <c r="G41" s="229" t="s">
        <v>222</v>
      </c>
      <c r="H41" s="229"/>
      <c r="I41" s="229"/>
    </row>
    <row r="42" spans="1:10" ht="38.25" x14ac:dyDescent="0.25">
      <c r="A42" s="226" t="s">
        <v>322</v>
      </c>
      <c r="B42" s="226" t="s">
        <v>179</v>
      </c>
      <c r="C42" s="226" t="s">
        <v>322</v>
      </c>
      <c r="D42" s="226" t="s">
        <v>179</v>
      </c>
      <c r="E42" s="226" t="s">
        <v>179</v>
      </c>
      <c r="F42" s="228" t="s">
        <v>279</v>
      </c>
      <c r="G42" s="229"/>
      <c r="H42" s="230" t="s">
        <v>465</v>
      </c>
      <c r="I42" s="229"/>
    </row>
    <row r="43" spans="1:10" s="40" customFormat="1" ht="25.5" x14ac:dyDescent="0.25">
      <c r="A43" s="226" t="s">
        <v>322</v>
      </c>
      <c r="B43" s="226" t="s">
        <v>179</v>
      </c>
      <c r="C43" s="226" t="s">
        <v>322</v>
      </c>
      <c r="D43" s="226" t="s">
        <v>179</v>
      </c>
      <c r="E43" s="226" t="s">
        <v>179</v>
      </c>
      <c r="F43" s="228" t="s">
        <v>280</v>
      </c>
      <c r="G43" s="229"/>
      <c r="H43" s="229" t="s">
        <v>316</v>
      </c>
      <c r="I43" s="229"/>
      <c r="J43" s="39"/>
    </row>
    <row r="44" spans="1:10" s="42" customFormat="1" ht="25.5" x14ac:dyDescent="0.25">
      <c r="A44" s="226" t="s">
        <v>179</v>
      </c>
      <c r="B44" s="226" t="s">
        <v>179</v>
      </c>
      <c r="C44" s="226" t="s">
        <v>322</v>
      </c>
      <c r="D44" s="226" t="s">
        <v>179</v>
      </c>
      <c r="E44" s="226" t="s">
        <v>179</v>
      </c>
      <c r="F44" s="228" t="s">
        <v>281</v>
      </c>
      <c r="G44" s="229"/>
      <c r="H44" s="229" t="s">
        <v>310</v>
      </c>
      <c r="I44" s="229"/>
      <c r="J44" s="41"/>
    </row>
    <row r="45" spans="1:10" x14ac:dyDescent="0.25">
      <c r="A45" s="226" t="s">
        <v>322</v>
      </c>
      <c r="B45" s="226"/>
      <c r="C45" s="226" t="s">
        <v>322</v>
      </c>
      <c r="D45" s="226" t="s">
        <v>179</v>
      </c>
      <c r="E45" s="226" t="s">
        <v>179</v>
      </c>
      <c r="F45" s="228" t="s">
        <v>282</v>
      </c>
      <c r="G45" s="229"/>
      <c r="H45" s="229" t="s">
        <v>325</v>
      </c>
      <c r="I45" s="229"/>
    </row>
    <row r="46" spans="1:10" x14ac:dyDescent="0.25">
      <c r="A46" s="226" t="s">
        <v>179</v>
      </c>
      <c r="B46" s="226" t="s">
        <v>179</v>
      </c>
      <c r="C46" s="226" t="s">
        <v>322</v>
      </c>
      <c r="D46" s="226" t="s">
        <v>179</v>
      </c>
      <c r="E46" s="226" t="s">
        <v>179</v>
      </c>
      <c r="F46" s="228" t="s">
        <v>283</v>
      </c>
      <c r="G46" s="229"/>
      <c r="H46" s="230" t="s">
        <v>315</v>
      </c>
      <c r="I46" s="229"/>
    </row>
    <row r="47" spans="1:10" s="104" customFormat="1" x14ac:dyDescent="0.25">
      <c r="A47" s="226" t="s">
        <v>179</v>
      </c>
      <c r="B47" s="226" t="s">
        <v>322</v>
      </c>
      <c r="C47" s="226" t="s">
        <v>179</v>
      </c>
      <c r="D47" s="226" t="s">
        <v>179</v>
      </c>
      <c r="E47" s="226" t="s">
        <v>179</v>
      </c>
      <c r="F47" s="234" t="s">
        <v>340</v>
      </c>
      <c r="G47" s="234"/>
      <c r="H47" s="234" t="s">
        <v>463</v>
      </c>
      <c r="I47" s="234"/>
    </row>
    <row r="48" spans="1:10" ht="25.5" x14ac:dyDescent="0.25">
      <c r="A48" s="226" t="s">
        <v>179</v>
      </c>
      <c r="B48" s="226" t="s">
        <v>322</v>
      </c>
      <c r="C48" s="226" t="s">
        <v>179</v>
      </c>
      <c r="D48" s="226" t="s">
        <v>179</v>
      </c>
      <c r="E48" s="226" t="s">
        <v>179</v>
      </c>
      <c r="F48" s="228" t="s">
        <v>157</v>
      </c>
      <c r="G48" s="229"/>
      <c r="H48" s="229" t="s">
        <v>308</v>
      </c>
      <c r="I48" s="229"/>
    </row>
    <row r="49" spans="1:10" ht="25.5" x14ac:dyDescent="0.25">
      <c r="A49" s="226" t="s">
        <v>179</v>
      </c>
      <c r="B49" s="226" t="s">
        <v>322</v>
      </c>
      <c r="C49" s="226" t="s">
        <v>179</v>
      </c>
      <c r="D49" s="226" t="s">
        <v>179</v>
      </c>
      <c r="E49" s="226" t="s">
        <v>179</v>
      </c>
      <c r="F49" s="228" t="s">
        <v>337</v>
      </c>
      <c r="G49" s="229"/>
      <c r="H49" s="230" t="s">
        <v>462</v>
      </c>
      <c r="I49" s="229"/>
    </row>
    <row r="50" spans="1:10" s="40" customFormat="1" ht="25.5" x14ac:dyDescent="0.25">
      <c r="A50" s="226" t="s">
        <v>322</v>
      </c>
      <c r="B50" s="226" t="s">
        <v>322</v>
      </c>
      <c r="C50" s="226" t="s">
        <v>179</v>
      </c>
      <c r="D50" s="226" t="s">
        <v>179</v>
      </c>
      <c r="E50" s="226" t="s">
        <v>179</v>
      </c>
      <c r="F50" s="228" t="s">
        <v>171</v>
      </c>
      <c r="G50" s="229"/>
      <c r="H50" s="229" t="s">
        <v>309</v>
      </c>
      <c r="I50" s="229"/>
      <c r="J50" s="39"/>
    </row>
    <row r="51" spans="1:10" x14ac:dyDescent="0.25">
      <c r="A51" s="226" t="s">
        <v>179</v>
      </c>
      <c r="B51" s="226" t="s">
        <v>322</v>
      </c>
      <c r="C51" s="226" t="s">
        <v>179</v>
      </c>
      <c r="D51" s="226" t="s">
        <v>179</v>
      </c>
      <c r="E51" s="226" t="s">
        <v>179</v>
      </c>
      <c r="F51" s="234" t="s">
        <v>172</v>
      </c>
      <c r="G51" s="234"/>
      <c r="H51" s="234" t="s">
        <v>311</v>
      </c>
      <c r="I51" s="234"/>
    </row>
    <row r="52" spans="1:10" x14ac:dyDescent="0.25">
      <c r="A52" s="226" t="s">
        <v>322</v>
      </c>
      <c r="B52" s="226" t="s">
        <v>322</v>
      </c>
      <c r="C52" s="226" t="s">
        <v>179</v>
      </c>
      <c r="D52" s="226" t="s">
        <v>179</v>
      </c>
      <c r="E52" s="226" t="s">
        <v>179</v>
      </c>
      <c r="F52" s="234" t="s">
        <v>117</v>
      </c>
      <c r="G52" s="234"/>
      <c r="H52" s="234" t="s">
        <v>312</v>
      </c>
      <c r="I52" s="234"/>
    </row>
    <row r="53" spans="1:10" s="42" customFormat="1" ht="12.75" x14ac:dyDescent="0.25">
      <c r="A53" s="226" t="s">
        <v>322</v>
      </c>
      <c r="B53" s="226" t="s">
        <v>322</v>
      </c>
      <c r="C53" s="226" t="s">
        <v>179</v>
      </c>
      <c r="D53" s="226" t="s">
        <v>179</v>
      </c>
      <c r="E53" s="226" t="s">
        <v>179</v>
      </c>
      <c r="F53" s="228" t="s">
        <v>331</v>
      </c>
      <c r="G53" s="230"/>
      <c r="H53" s="230" t="s">
        <v>461</v>
      </c>
      <c r="I53" s="230"/>
      <c r="J53" s="41"/>
    </row>
    <row r="54" spans="1:10" s="42" customFormat="1" ht="12.75" x14ac:dyDescent="0.25">
      <c r="A54" s="226" t="s">
        <v>322</v>
      </c>
      <c r="B54" s="226" t="s">
        <v>322</v>
      </c>
      <c r="C54" s="226" t="s">
        <v>179</v>
      </c>
      <c r="D54" s="226" t="s">
        <v>179</v>
      </c>
      <c r="E54" s="226" t="s">
        <v>179</v>
      </c>
      <c r="F54" s="228" t="s">
        <v>118</v>
      </c>
      <c r="G54" s="230"/>
      <c r="H54" s="230" t="s">
        <v>326</v>
      </c>
      <c r="I54" s="230"/>
      <c r="J54" s="41"/>
    </row>
    <row r="55" spans="1:10" ht="38.25" x14ac:dyDescent="0.25">
      <c r="A55" s="226" t="s">
        <v>322</v>
      </c>
      <c r="B55" s="226" t="s">
        <v>322</v>
      </c>
      <c r="C55" s="226" t="s">
        <v>179</v>
      </c>
      <c r="D55" s="226" t="s">
        <v>179</v>
      </c>
      <c r="E55" s="226" t="s">
        <v>179</v>
      </c>
      <c r="F55" s="228" t="s">
        <v>330</v>
      </c>
      <c r="G55" s="229"/>
      <c r="H55" s="230" t="s">
        <v>464</v>
      </c>
      <c r="I55" s="229"/>
    </row>
  </sheetData>
  <mergeCells count="5">
    <mergeCell ref="F3:F4"/>
    <mergeCell ref="H3:H4"/>
    <mergeCell ref="I3:I4"/>
    <mergeCell ref="G3:G4"/>
    <mergeCell ref="A3:E3"/>
  </mergeCells>
  <phoneticPr fontId="19" type="noConversion"/>
  <pageMargins left="0.70866141732283472" right="0.70866141732283472" top="0.74803149606299213" bottom="0.74803149606299213" header="0.31496062992125984" footer="0.31496062992125984"/>
  <pageSetup paperSize="8" scale="7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6</vt:i4>
      </vt:variant>
    </vt:vector>
  </HeadingPairs>
  <TitlesOfParts>
    <vt:vector size="14" baseType="lpstr">
      <vt:lpstr>шапка</vt:lpstr>
      <vt:lpstr>Р1 (общий)</vt:lpstr>
      <vt:lpstr>Р2 (источники)</vt:lpstr>
      <vt:lpstr>Р3 (платежи) текущий</vt:lpstr>
      <vt:lpstr>Р3 (платежи) плановые</vt:lpstr>
      <vt:lpstr>Р4 (условия) текущий</vt:lpstr>
      <vt:lpstr>Р4 (условия) плановые</vt:lpstr>
      <vt:lpstr>Показатели</vt:lpstr>
      <vt:lpstr>'Р1 (общий)'!Область_печати</vt:lpstr>
      <vt:lpstr>'Р2 (источники)'!Область_печати</vt:lpstr>
      <vt:lpstr>'Р3 (платежи) плановые'!Область_печати</vt:lpstr>
      <vt:lpstr>'Р3 (платежи) текущий'!Область_печати</vt:lpstr>
      <vt:lpstr>'Р4 (условия) плановые'!Область_печати</vt:lpstr>
      <vt:lpstr>'Р4 (условия) текущий'!Область_печати</vt:lpstr>
    </vt:vector>
  </TitlesOfParts>
  <Company>Hewlett-Packard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2015-04-20T17:16:18Z</cp:lastPrinted>
  <dcterms:created xsi:type="dcterms:W3CDTF">2014-07-30T12:10:50Z</dcterms:created>
  <dcterms:modified xsi:type="dcterms:W3CDTF">2015-06-02T17:29:28Z</dcterms:modified>
</cp:coreProperties>
</file>