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870" yWindow="135" windowWidth="20730" windowHeight="8760" tabRatio="975" firstSheet="6" activeTab="15"/>
  </bookViews>
  <sheets>
    <sheet name="шапка" sheetId="1" r:id="rId1"/>
    <sheet name="Р1 (общий)" sheetId="18" r:id="rId2"/>
    <sheet name="Р2 (для Правительства)" sheetId="19" r:id="rId3"/>
    <sheet name="Р3 (им.отч.)" sheetId="31" r:id="rId4"/>
    <sheet name="Р3 (неим.отч.)" sheetId="32" r:id="rId5"/>
    <sheet name="Р4 (им.тек.ан)" sheetId="23" r:id="rId6"/>
    <sheet name="Р4 (неим.тек.ан)" sheetId="27" r:id="rId7"/>
    <sheet name="Р5 (им.тек.оц)" sheetId="20" r:id="rId8"/>
    <sheet name="Р5 (неим.тек.оц)" sheetId="21" r:id="rId9"/>
    <sheet name="Р6 (им.очер)" sheetId="24" r:id="rId10"/>
    <sheet name="Р6 (неим.очер)" sheetId="28" r:id="rId11"/>
    <sheet name="Р7 (им.1 план)" sheetId="25" r:id="rId12"/>
    <sheet name="Р7 (неим.1 план)" sheetId="29" r:id="rId13"/>
    <sheet name="Р8 (им.2 план)" sheetId="26" r:id="rId14"/>
    <sheet name="Р8 (неим.2 план)" sheetId="30" r:id="rId15"/>
    <sheet name="Показатели" sheetId="22" r:id="rId16"/>
  </sheets>
  <definedNames>
    <definedName name="_xlnm.Print_Area" localSheetId="15">Показатели!$N$1:$W$30</definedName>
    <definedName name="_xlnm.Print_Area" localSheetId="1">'Р1 (общий)'!$A$1:$H$41</definedName>
    <definedName name="_xlnm.Print_Area" localSheetId="2">'Р2 (для Правительства)'!$A$1:$S$28</definedName>
    <definedName name="_xlnm.Print_Area" localSheetId="3">'Р3 (им.отч.)'!$A$1:$BK$48</definedName>
    <definedName name="_xlnm.Print_Area" localSheetId="4">'Р3 (неим.отч.)'!$A$1:$U$40</definedName>
    <definedName name="_xlnm.Print_Area" localSheetId="5">'Р4 (им.тек.ан)'!$A$1:$W$48</definedName>
    <definedName name="_xlnm.Print_Area" localSheetId="6">'Р4 (неим.тек.ан)'!$A$1:$I$40</definedName>
    <definedName name="_xlnm.Print_Area" localSheetId="7">'Р5 (им.тек.оц)'!$A$1:$X$48</definedName>
    <definedName name="_xlnm.Print_Area" localSheetId="8">'Р5 (неим.тек.оц)'!$A$1:$J$40</definedName>
    <definedName name="_xlnm.Print_Area" localSheetId="9">'Р6 (им.очер)'!$A$1:$X$48</definedName>
    <definedName name="_xlnm.Print_Area" localSheetId="10">'Р6 (неим.очер)'!$A$1:$J$40</definedName>
    <definedName name="_xlnm.Print_Area" localSheetId="11">'Р7 (им.1 план)'!$A$1:$X$48</definedName>
    <definedName name="_xlnm.Print_Area" localSheetId="12">'Р7 (неим.1 план)'!$A$1:$J$40</definedName>
    <definedName name="_xlnm.Print_Area" localSheetId="13">'Р8 (им.2 план)'!$A$1:$X$48</definedName>
    <definedName name="_xlnm.Print_Area" localSheetId="14">'Р8 (неим.2 план)'!$A$1:$J$52</definedName>
  </definedNames>
  <calcPr calcId="145621"/>
</workbook>
</file>

<file path=xl/calcChain.xml><?xml version="1.0" encoding="utf-8"?>
<calcChain xmlns="http://schemas.openxmlformats.org/spreadsheetml/2006/main">
  <c r="R26" i="19" l="1"/>
  <c r="P26" i="19"/>
  <c r="N26" i="19"/>
  <c r="L26" i="19"/>
  <c r="J26" i="19"/>
  <c r="H26" i="19"/>
  <c r="F26" i="19"/>
  <c r="D26" i="19"/>
  <c r="G6" i="19" l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F36" i="31" l="1"/>
  <c r="G36" i="31"/>
  <c r="E36" i="31" s="1"/>
  <c r="N36" i="31"/>
  <c r="D36" i="31" s="1"/>
  <c r="D23" i="19" s="1"/>
  <c r="O36" i="31"/>
  <c r="AA36" i="31"/>
  <c r="AB36" i="31"/>
  <c r="Z36" i="31" s="1"/>
  <c r="X36" i="31" s="1"/>
  <c r="F23" i="19" s="1"/>
  <c r="AH36" i="31"/>
  <c r="AI36" i="31"/>
  <c r="AT36" i="31"/>
  <c r="AR36" i="31" s="1"/>
  <c r="H23" i="19" s="1"/>
  <c r="AU36" i="31"/>
  <c r="BD36" i="31"/>
  <c r="BB36" i="31" s="1"/>
  <c r="AB37" i="31"/>
  <c r="BD37" i="31"/>
  <c r="G38" i="31"/>
  <c r="E38" i="31" s="1"/>
  <c r="O38" i="31"/>
  <c r="AA38" i="31"/>
  <c r="Y38" i="31" s="1"/>
  <c r="AB38" i="31"/>
  <c r="AI38" i="31"/>
  <c r="AU38" i="31"/>
  <c r="BD38" i="31"/>
  <c r="AB39" i="31"/>
  <c r="BD39" i="31"/>
  <c r="AB40" i="31"/>
  <c r="BD40" i="31"/>
  <c r="E47" i="31" l="1"/>
  <c r="E48" i="31" s="1"/>
  <c r="E23" i="19"/>
  <c r="E44" i="31"/>
  <c r="Y36" i="31"/>
  <c r="G23" i="19" s="1"/>
  <c r="E36" i="28"/>
  <c r="E37" i="28"/>
  <c r="I24" i="19"/>
  <c r="E49" i="30"/>
  <c r="E48" i="30"/>
  <c r="D41" i="30"/>
  <c r="E37" i="29"/>
  <c r="E36" i="29"/>
  <c r="Q25" i="19" s="1"/>
  <c r="D35" i="29"/>
  <c r="Q24" i="19" s="1"/>
  <c r="D29" i="29"/>
  <c r="D35" i="28"/>
  <c r="O24" i="19" s="1"/>
  <c r="D29" i="28"/>
  <c r="E37" i="21"/>
  <c r="E36" i="21"/>
  <c r="M25" i="19" s="1"/>
  <c r="D35" i="21"/>
  <c r="M24" i="19" s="1"/>
  <c r="D29" i="21"/>
  <c r="Q37" i="32"/>
  <c r="Q36" i="32"/>
  <c r="I25" i="19" s="1"/>
  <c r="P35" i="32"/>
  <c r="P29" i="32"/>
  <c r="K37" i="32"/>
  <c r="K36" i="32"/>
  <c r="G25" i="19" s="1"/>
  <c r="J35" i="32"/>
  <c r="G24" i="19" s="1"/>
  <c r="J29" i="32"/>
  <c r="E37" i="32"/>
  <c r="E36" i="32"/>
  <c r="E25" i="19" s="1"/>
  <c r="D35" i="32"/>
  <c r="E24" i="19" s="1"/>
  <c r="D29" i="32"/>
  <c r="BI36" i="31"/>
  <c r="BC36" i="31" s="1"/>
  <c r="AS36" i="31" s="1"/>
  <c r="I23" i="19" s="1"/>
  <c r="BI37" i="31"/>
  <c r="BI38" i="31"/>
  <c r="BC38" i="31" s="1"/>
  <c r="AS38" i="31" s="1"/>
  <c r="BI39" i="31"/>
  <c r="BI40" i="31"/>
  <c r="K41" i="31"/>
  <c r="K42" i="31" s="1"/>
  <c r="S38" i="32"/>
  <c r="S39" i="32" s="1"/>
  <c r="U38" i="32"/>
  <c r="U39" i="32" s="1"/>
  <c r="R33" i="32"/>
  <c r="S34" i="32" s="1"/>
  <c r="T33" i="32"/>
  <c r="U34" i="32" s="1"/>
  <c r="N33" i="32"/>
  <c r="O34" i="32" s="1"/>
  <c r="O35" i="32" s="1"/>
  <c r="BG41" i="31"/>
  <c r="BA41" i="31"/>
  <c r="BA42" i="31" s="1"/>
  <c r="AY41" i="31"/>
  <c r="AX41" i="31"/>
  <c r="AV41" i="31"/>
  <c r="AW42" i="31" s="1"/>
  <c r="AO41" i="31"/>
  <c r="AO42" i="31" s="1"/>
  <c r="AM41" i="31"/>
  <c r="AM42" i="31" s="1"/>
  <c r="AL41" i="31"/>
  <c r="AJ41" i="31"/>
  <c r="AK42" i="31" s="1"/>
  <c r="AG41" i="31"/>
  <c r="AG42" i="31" s="1"/>
  <c r="AE41" i="31"/>
  <c r="AE42" i="31" s="1"/>
  <c r="AD41" i="31"/>
  <c r="U41" i="31"/>
  <c r="U42" i="31" s="1"/>
  <c r="S41" i="31"/>
  <c r="S42" i="31" s="1"/>
  <c r="R41" i="31"/>
  <c r="P41" i="31"/>
  <c r="Q42" i="31" s="1"/>
  <c r="M41" i="31"/>
  <c r="M42" i="31" s="1"/>
  <c r="J41" i="31"/>
  <c r="H41" i="31"/>
  <c r="I42" i="31" s="1"/>
  <c r="E42" i="31" s="1"/>
  <c r="S41" i="23"/>
  <c r="N36" i="23"/>
  <c r="P41" i="23"/>
  <c r="Q42" i="23" s="1"/>
  <c r="K41" i="23"/>
  <c r="H41" i="23"/>
  <c r="I42" i="23" s="1"/>
  <c r="F36" i="23"/>
  <c r="U41" i="23"/>
  <c r="U42" i="23" s="1"/>
  <c r="R41" i="23"/>
  <c r="M41" i="23"/>
  <c r="M42" i="23" s="1"/>
  <c r="O38" i="23"/>
  <c r="G38" i="23"/>
  <c r="O36" i="23"/>
  <c r="G36" i="23"/>
  <c r="P41" i="26"/>
  <c r="Q42" i="26" s="1"/>
  <c r="S41" i="26"/>
  <c r="K41" i="26"/>
  <c r="O38" i="26"/>
  <c r="G38" i="26"/>
  <c r="O36" i="26"/>
  <c r="G36" i="26"/>
  <c r="N36" i="25"/>
  <c r="O38" i="25"/>
  <c r="R41" i="25"/>
  <c r="P41" i="25"/>
  <c r="Q42" i="25" s="1"/>
  <c r="G36" i="25"/>
  <c r="K41" i="25"/>
  <c r="J41" i="25"/>
  <c r="O38" i="24"/>
  <c r="P40" i="24"/>
  <c r="P39" i="24"/>
  <c r="P38" i="24"/>
  <c r="P37" i="24"/>
  <c r="P36" i="24"/>
  <c r="K41" i="24"/>
  <c r="J41" i="24"/>
  <c r="G38" i="24"/>
  <c r="O36" i="24"/>
  <c r="F36" i="24"/>
  <c r="G36" i="24"/>
  <c r="U41" i="20"/>
  <c r="U42" i="20" s="1"/>
  <c r="O38" i="20"/>
  <c r="S41" i="20"/>
  <c r="R41" i="20"/>
  <c r="N36" i="20"/>
  <c r="P41" i="20"/>
  <c r="Q42" i="20" s="1"/>
  <c r="G38" i="20"/>
  <c r="G36" i="20"/>
  <c r="F36" i="20"/>
  <c r="M41" i="20"/>
  <c r="M42" i="20" s="1"/>
  <c r="K41" i="20"/>
  <c r="J41" i="20"/>
  <c r="K42" i="20" s="1"/>
  <c r="I37" i="27"/>
  <c r="I36" i="27"/>
  <c r="H35" i="27"/>
  <c r="H30" i="27"/>
  <c r="H29" i="27"/>
  <c r="G37" i="27"/>
  <c r="G36" i="27"/>
  <c r="E36" i="27" s="1"/>
  <c r="F35" i="27"/>
  <c r="D35" i="27" s="1"/>
  <c r="K24" i="19" s="1"/>
  <c r="F29" i="27"/>
  <c r="D29" i="27" s="1"/>
  <c r="F30" i="27"/>
  <c r="F31" i="27"/>
  <c r="F32" i="27"/>
  <c r="F47" i="30"/>
  <c r="D47" i="30" s="1"/>
  <c r="S24" i="19" s="1"/>
  <c r="H33" i="29"/>
  <c r="I34" i="29" s="1"/>
  <c r="H33" i="28"/>
  <c r="I34" i="28" s="1"/>
  <c r="I38" i="21"/>
  <c r="H33" i="21"/>
  <c r="I34" i="21" s="1"/>
  <c r="I35" i="21" s="1"/>
  <c r="G38" i="21"/>
  <c r="G39" i="21" s="1"/>
  <c r="E38" i="21" l="1"/>
  <c r="I39" i="21"/>
  <c r="Q34" i="32"/>
  <c r="S42" i="20"/>
  <c r="E38" i="20"/>
  <c r="Q39" i="32"/>
  <c r="E39" i="21"/>
  <c r="BD41" i="31"/>
  <c r="BE42" i="31" s="1"/>
  <c r="Q38" i="32"/>
  <c r="AY42" i="31"/>
  <c r="H33" i="27"/>
  <c r="I34" i="27" s="1"/>
  <c r="I35" i="27" s="1"/>
  <c r="E37" i="27"/>
  <c r="O25" i="19"/>
  <c r="S25" i="19"/>
  <c r="G50" i="30"/>
  <c r="G51" i="30" s="1"/>
  <c r="E51" i="30" s="1"/>
  <c r="K25" i="19"/>
  <c r="S35" i="32"/>
  <c r="BI41" i="31"/>
  <c r="BI42" i="31" s="1"/>
  <c r="AS44" i="31"/>
  <c r="BF41" i="31"/>
  <c r="BG42" i="31" s="1"/>
  <c r="AB41" i="31"/>
  <c r="AC42" i="31" s="1"/>
  <c r="U35" i="32"/>
  <c r="L33" i="32"/>
  <c r="M34" i="32" s="1"/>
  <c r="G38" i="32"/>
  <c r="G39" i="32" s="1"/>
  <c r="O38" i="32"/>
  <c r="O39" i="32" s="1"/>
  <c r="M38" i="32"/>
  <c r="M39" i="32" s="1"/>
  <c r="K39" i="32" s="1"/>
  <c r="F33" i="32"/>
  <c r="G34" i="32" s="1"/>
  <c r="H33" i="32"/>
  <c r="I34" i="32" s="1"/>
  <c r="I35" i="32" s="1"/>
  <c r="I38" i="32"/>
  <c r="I39" i="32" s="1"/>
  <c r="E36" i="23"/>
  <c r="K23" i="19" s="1"/>
  <c r="E38" i="23"/>
  <c r="D36" i="23"/>
  <c r="J23" i="19" s="1"/>
  <c r="S42" i="23"/>
  <c r="J41" i="23"/>
  <c r="K42" i="23" s="1"/>
  <c r="E38" i="26"/>
  <c r="M41" i="26"/>
  <c r="M42" i="26" s="1"/>
  <c r="U41" i="26"/>
  <c r="U42" i="26" s="1"/>
  <c r="N36" i="26"/>
  <c r="R41" i="26"/>
  <c r="S42" i="26" s="1"/>
  <c r="E36" i="26"/>
  <c r="S23" i="19" s="1"/>
  <c r="J41" i="26"/>
  <c r="K42" i="26" s="1"/>
  <c r="H41" i="26"/>
  <c r="I42" i="26" s="1"/>
  <c r="F36" i="26"/>
  <c r="U41" i="25"/>
  <c r="U42" i="25" s="1"/>
  <c r="O36" i="25"/>
  <c r="E36" i="25" s="1"/>
  <c r="Q23" i="19" s="1"/>
  <c r="S41" i="25"/>
  <c r="S42" i="25"/>
  <c r="M41" i="25"/>
  <c r="M42" i="25" s="1"/>
  <c r="G38" i="25"/>
  <c r="E38" i="25" s="1"/>
  <c r="K42" i="25"/>
  <c r="H41" i="25"/>
  <c r="I42" i="25" s="1"/>
  <c r="F36" i="25"/>
  <c r="D36" i="25" s="1"/>
  <c r="P23" i="19" s="1"/>
  <c r="U41" i="24"/>
  <c r="U42" i="24" s="1"/>
  <c r="S41" i="24"/>
  <c r="R41" i="24"/>
  <c r="N36" i="24"/>
  <c r="D36" i="24" s="1"/>
  <c r="N23" i="19" s="1"/>
  <c r="P41" i="24"/>
  <c r="Q42" i="24" s="1"/>
  <c r="M41" i="24"/>
  <c r="M42" i="24" s="1"/>
  <c r="D36" i="20"/>
  <c r="L23" i="19" s="1"/>
  <c r="K42" i="24"/>
  <c r="E38" i="24"/>
  <c r="H41" i="24"/>
  <c r="I42" i="24" s="1"/>
  <c r="E36" i="24"/>
  <c r="O23" i="19" s="1"/>
  <c r="O36" i="20"/>
  <c r="E36" i="20" s="1"/>
  <c r="M23" i="19" s="1"/>
  <c r="H41" i="20"/>
  <c r="I42" i="20" s="1"/>
  <c r="E42" i="20" s="1"/>
  <c r="I38" i="27"/>
  <c r="I39" i="27" s="1"/>
  <c r="G38" i="27"/>
  <c r="G39" i="27" s="1"/>
  <c r="F33" i="27"/>
  <c r="G34" i="27" s="1"/>
  <c r="I50" i="30"/>
  <c r="I51" i="30" s="1"/>
  <c r="H45" i="30"/>
  <c r="I46" i="30" s="1"/>
  <c r="I47" i="30" s="1"/>
  <c r="F45" i="30"/>
  <c r="G46" i="30" s="1"/>
  <c r="I38" i="29"/>
  <c r="I39" i="29" s="1"/>
  <c r="I35" i="29"/>
  <c r="G38" i="29"/>
  <c r="G39" i="29" s="1"/>
  <c r="E39" i="29" s="1"/>
  <c r="F33" i="29"/>
  <c r="G34" i="29" s="1"/>
  <c r="I38" i="28"/>
  <c r="I39" i="28" s="1"/>
  <c r="I35" i="28"/>
  <c r="G38" i="28"/>
  <c r="G39" i="28" s="1"/>
  <c r="E39" i="28" s="1"/>
  <c r="F33" i="28"/>
  <c r="G34" i="28" s="1"/>
  <c r="F33" i="21"/>
  <c r="G34" i="21" s="1"/>
  <c r="E39" i="27" l="1"/>
  <c r="E39" i="32"/>
  <c r="E28" i="19" s="1"/>
  <c r="G35" i="29"/>
  <c r="E34" i="29"/>
  <c r="G35" i="32"/>
  <c r="E34" i="32"/>
  <c r="M35" i="32"/>
  <c r="K34" i="32"/>
  <c r="E47" i="23"/>
  <c r="E48" i="23" s="1"/>
  <c r="K28" i="19" s="1"/>
  <c r="K38" i="32"/>
  <c r="Y44" i="31"/>
  <c r="AS47" i="31"/>
  <c r="AS48" i="31" s="1"/>
  <c r="I28" i="19" s="1"/>
  <c r="G35" i="28"/>
  <c r="E34" i="28"/>
  <c r="E47" i="26"/>
  <c r="E48" i="26" s="1"/>
  <c r="S28" i="19" s="1"/>
  <c r="E38" i="32"/>
  <c r="E38" i="29"/>
  <c r="E34" i="21"/>
  <c r="G35" i="21"/>
  <c r="E47" i="25"/>
  <c r="E48" i="25" s="1"/>
  <c r="Q28" i="19" s="1"/>
  <c r="E44" i="23"/>
  <c r="G47" i="30"/>
  <c r="E46" i="30"/>
  <c r="E50" i="30"/>
  <c r="E38" i="27"/>
  <c r="K26" i="19" s="1"/>
  <c r="G35" i="27"/>
  <c r="E34" i="27"/>
  <c r="E38" i="28"/>
  <c r="AS42" i="31"/>
  <c r="Y47" i="31"/>
  <c r="Y48" i="31" s="1"/>
  <c r="G28" i="19" s="1"/>
  <c r="Y42" i="31"/>
  <c r="E42" i="23"/>
  <c r="D36" i="26"/>
  <c r="R23" i="19" s="1"/>
  <c r="E44" i="26"/>
  <c r="E42" i="26"/>
  <c r="E44" i="25"/>
  <c r="E42" i="25"/>
  <c r="S42" i="24"/>
  <c r="E42" i="24" s="1"/>
  <c r="E44" i="20"/>
  <c r="E47" i="20"/>
  <c r="E48" i="20" s="1"/>
  <c r="M28" i="19" s="1"/>
  <c r="E44" i="24"/>
  <c r="E47" i="24"/>
  <c r="E48" i="24" s="1"/>
  <c r="O28" i="19" s="1"/>
  <c r="S26" i="19" l="1"/>
  <c r="G26" i="19"/>
  <c r="Q26" i="19"/>
  <c r="I26" i="19"/>
  <c r="E26" i="19"/>
  <c r="M26" i="19"/>
  <c r="O26" i="19"/>
  <c r="O27" i="19" l="1"/>
  <c r="Q27" i="19"/>
  <c r="M27" i="19"/>
  <c r="I27" i="19"/>
  <c r="G27" i="19"/>
  <c r="S27" i="19"/>
</calcChain>
</file>

<file path=xl/comments1.xml><?xml version="1.0" encoding="utf-8"?>
<comments xmlns="http://schemas.openxmlformats.org/spreadsheetml/2006/main">
  <authors>
    <author>ЗАГАЙНОВА НАДЕЖДА ВАСИЛЬЕВНА</author>
  </authors>
  <commentList>
    <comment ref="C5" authorId="0">
      <text>
        <r>
          <rPr>
            <sz val="7"/>
            <color indexed="81"/>
            <rFont val="Tahoma"/>
            <family val="2"/>
            <charset val="204"/>
          </rPr>
          <t>Это расчетные суммы, контроль с разделом 1.4</t>
        </r>
      </text>
    </comment>
  </commentList>
</comments>
</file>

<file path=xl/sharedStrings.xml><?xml version="1.0" encoding="utf-8"?>
<sst xmlns="http://schemas.openxmlformats.org/spreadsheetml/2006/main" count="7847" uniqueCount="538">
  <si>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</si>
  <si>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</si>
  <si>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</si>
  <si>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</si>
  <si>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</si>
  <si>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</si>
  <si>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</si>
  <si>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</si>
  <si>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</si>
  <si>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</si>
  <si>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</si>
  <si>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&lt;Код главы&gt;</t>
  </si>
  <si>
    <t>Форма по ОКУД</t>
  </si>
  <si>
    <t>&lt;Наименование ГАДБ&gt;</t>
  </si>
  <si>
    <t>по БК</t>
  </si>
  <si>
    <t>по ОКЕИ</t>
  </si>
  <si>
    <t>&lt;Код КБК (с подвидом) (отображение по разрядам)&gt;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</si>
  <si>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</si>
  <si>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</si>
  <si>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</si>
  <si>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</si>
  <si>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</si>
  <si>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</si>
  <si>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</si>
  <si>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</si>
  <si>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</si>
  <si>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</si>
  <si>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</si>
  <si>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</si>
  <si>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010</t>
  </si>
  <si>
    <t>020</t>
  </si>
  <si>
    <t>030</t>
  </si>
  <si>
    <t>Темп роста кассовых поступлений (цепной), %</t>
  </si>
  <si>
    <t>Среднее значение за периоды</t>
  </si>
  <si>
    <t>Характеристика факторов, учтенных в экспертной оценке</t>
  </si>
  <si>
    <t>&lt;Наименование КБК (с подвидом) &gt;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</si>
  <si>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</si>
  <si>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</si>
  <si>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</si>
  <si>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</si>
  <si>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</si>
  <si>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</si>
  <si>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</si>
  <si>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</si>
  <si>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</si>
  <si>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Предыдущие финансовые годы</t>
  </si>
  <si>
    <t>Отчетный финансовый</t>
  </si>
  <si>
    <t xml:space="preserve">20__ год </t>
  </si>
  <si>
    <t xml:space="preserve">20__ год  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</si>
  <si>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</si>
  <si>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12</t>
  </si>
  <si>
    <t>13</t>
  </si>
  <si>
    <t>14</t>
  </si>
  <si>
    <t>15</t>
  </si>
  <si>
    <t>Объем поступления доходов (итоговый)</t>
  </si>
  <si>
    <t>1.2. Нормативы распределения доходов между бюджетами бюджетной системы Российской Федерации (справочно)</t>
  </si>
  <si>
    <t>&lt;Справочник "Нормативы распределения"&gt;</t>
  </si>
  <si>
    <t>1.3. Характеристика факторов, учтенных в экспертной оценке</t>
  </si>
  <si>
    <t>Текущий финансовый</t>
  </si>
  <si>
    <t>Условное обозначение</t>
  </si>
  <si>
    <t>Формула расчета</t>
  </si>
  <si>
    <t>Формула контроля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</si>
  <si>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</si>
  <si>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</si>
  <si>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</si>
  <si>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</si>
  <si>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Характеристика фактора</t>
  </si>
  <si>
    <t>фактор</t>
  </si>
  <si>
    <t>показатель</t>
  </si>
  <si>
    <t>011</t>
  </si>
  <si>
    <t>012</t>
  </si>
  <si>
    <t>Исполнено на ДД.ММ.ГГГГ (текущий финансовый год)</t>
  </si>
  <si>
    <t>16</t>
  </si>
  <si>
    <t>17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</si>
  <si>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На основании отчетности Федерального казначейства.</t>
    </r>
  </si>
  <si>
    <t>1. Объем поступления доходов в бюджеты бюджетной системы Российской Федерации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</si>
  <si>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</si>
  <si>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</si>
  <si>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</si>
  <si>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</si>
  <si>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</si>
  <si>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&lt;(стр.010, гр.3) * (подраздел 1.2, стр.010, гр.3/100)&gt;</t>
  </si>
  <si>
    <t>&lt;(стр.010, гр.4) * (подраздел 1.2, стр.010, гр.3/100)&gt;</t>
  </si>
  <si>
    <t>&lt;(стр.010, гр.5) * (подраздел 1.2, стр.010, гр.3/100)&gt;</t>
  </si>
  <si>
    <t>&lt;(стр.010, гр.6) * (подраздел 1.2, стр.010, гр.3/100)&gt;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</si>
  <si>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</si>
  <si>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</si>
  <si>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Корректировка расчета с учетом экспертной оценки, в том числе: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</si>
  <si>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</si>
  <si>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</si>
  <si>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</si>
  <si>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</si>
  <si>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</si>
  <si>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021</t>
  </si>
  <si>
    <t>022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</si>
  <si>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</si>
  <si>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</si>
  <si>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1.4. Динамика кассовых поступлений за предыдущие финансовые периоды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</si>
  <si>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</si>
  <si>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</si>
  <si>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</si>
  <si>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</si>
  <si>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</si>
  <si>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</si>
  <si>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</si>
  <si>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</si>
  <si>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Средний темп роста за предыдущие отчетные периоды, %</t>
  </si>
  <si>
    <t>&lt;((стр.020, гр.4) + (стр.020, гр.5) + (стр.020, гр.6))/3&gt;</t>
  </si>
  <si>
    <t>Справочные значения факторов</t>
  </si>
  <si>
    <t>Оценка, 20__ год 
(текущий финансовый год)</t>
  </si>
  <si>
    <t>18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</si>
  <si>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</si>
  <si>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</si>
  <si>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</si>
  <si>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тыс. руб</t>
  </si>
  <si>
    <t>Сумма исполнительского сбора по постановлениям судебных приставов-исполнителей по всем исполнительным производствам</t>
  </si>
  <si>
    <t>Сумма исполнительского сбора, бесперспективная для взыскания в отчетном периоде</t>
  </si>
  <si>
    <t>Сумма исполнительского сбора, подлежащего фактическому взысканию</t>
  </si>
  <si>
    <t>Сумма исполнительского сбора, зачисляемого в федеральный бюджет</t>
  </si>
  <si>
    <t>040</t>
  </si>
  <si>
    <t>050</t>
  </si>
  <si>
    <t>060</t>
  </si>
  <si>
    <t>070</t>
  </si>
  <si>
    <t>080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</si>
  <si>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</si>
  <si>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</si>
  <si>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</si>
  <si>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</si>
  <si>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</si>
  <si>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</si>
  <si>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</si>
  <si>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</si>
  <si>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</si>
  <si>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</si>
  <si>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</si>
  <si>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</si>
  <si>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</si>
  <si>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</si>
  <si>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</si>
  <si>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</si>
  <si>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</si>
  <si>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физических лиц и индивидуальных предпринимателей</t>
  </si>
  <si>
    <t>юридических лиц</t>
  </si>
  <si>
    <t>государственных органов и органов местного самоуправления, выступающих от имени Российской Федерации, субъектов Российской Федерации, муниципальных образований</t>
  </si>
  <si>
    <t>Остаток неоконченных исполнительных производств на конец отчетного периода</t>
  </si>
  <si>
    <t>Расчетная сумма исполнительского сбора, подлежащая взысканию</t>
  </si>
  <si>
    <t>расчетное количество исполнительных производств, перспективных для взыскания исполнительского сбора</t>
  </si>
  <si>
    <t>общее количество исполнительных производств, оконченных фактическим исполнением, ед.</t>
  </si>
  <si>
    <t>общее количество исполнительных производств, по которым должниками добровольно оплачен долг, ед.</t>
  </si>
  <si>
    <t>общее количество оконченных и прекращенных исполнительных производств с частичным взысканием долга, ед.</t>
  </si>
  <si>
    <t>общее количество исполнительных производств, оконченных фактическим исполнением по повторно поступившим исполнительным документам, ед.</t>
  </si>
  <si>
    <t>отдельные исполнительные производства по взысканию расходов по совершению исполнительных действий и исполнительского сбора, оконченные фактическим исполнением, ед.</t>
  </si>
  <si>
    <t>расчетное количество исполнительных производств, перспективных для взыскания исполнительского сбора, ед.</t>
  </si>
  <si>
    <t>Сумма, взысканная по исполнительным производствам, оконченным фактическим исполнением</t>
  </si>
  <si>
    <t>Сумма исполнительского сбора, уменьшенная и отмененная судами, по исполнительным производствам имущественного характера</t>
  </si>
  <si>
    <t>Возврат исполнительского сбора, взысканного в предыдущие годы, по исполнительным производствам имущественного характера</t>
  </si>
  <si>
    <t>Доход бюджета от взыскания исполнительского сбора по исполнительным производствам имущественного характера</t>
  </si>
  <si>
    <t>по исполнительным производствам неимущественного характера</t>
  </si>
  <si>
    <t>Сумма исполнительского сбора уменьшенная и отмененная судами по исполнительным производствам неимущественного характера</t>
  </si>
  <si>
    <t>Возврат исполнительского сбора, взысканного в предыдущие годы, по исполнительным производствам неимущественного характера</t>
  </si>
  <si>
    <t>Доход бюджета от взыскания исполнительского сбора по исполнительным производствам неимущественного характера</t>
  </si>
  <si>
    <t>Общая сумма добровольно оплаченной должниками задолженности</t>
  </si>
  <si>
    <t>Общая сумма по оконченным и прекращенным исполнительным производствам с частичным взысканием</t>
  </si>
  <si>
    <t>Общая сумма по исполнительным производствам, оконченным фактическим исполнением по повторно поступившим исполнительным документам</t>
  </si>
  <si>
    <t>Общая сумма по отдельным исполнительным производствам по взысканию расходов по совершению исполнительных действий и исполнительского сбора</t>
  </si>
  <si>
    <t>19</t>
  </si>
  <si>
    <t>В том числе, взыскания в отношении должников:</t>
  </si>
  <si>
    <t>Пояснение</t>
  </si>
  <si>
    <t>Расчетная сумма по исполнительным производствам с перспективой взыскания исполнительского сбора</t>
  </si>
  <si>
    <t>Фактор</t>
  </si>
  <si>
    <t>Показатель</t>
  </si>
  <si>
    <t>Справочно: сумма по исполнительным производствам, неоконченным на конец отчетного периода</t>
  </si>
  <si>
    <t>справочно: остаток неоконченных исполнительных производств на конец отчетного периода, ед.</t>
  </si>
  <si>
    <t>0,5</t>
  </si>
  <si>
    <t>0,07</t>
  </si>
  <si>
    <t>ВзыскЮЛМинСум</t>
  </si>
  <si>
    <t xml:space="preserve">Справочно: доля итоговой рассчитанной суммы исполнительского сбора, подлежащей взысканию по исполнительным производствам имущественного характера, от суммы исполнительского сбора по постановлениям судебных приставов-исполнителей </t>
  </si>
  <si>
    <t>всего</t>
  </si>
  <si>
    <t>20</t>
  </si>
  <si>
    <t>сумма исполнительского сбора, подлежащая взысканию по постановлениям судебных приставов-исполнителей, по исполнительным производствам имущественного характера</t>
  </si>
  <si>
    <t>21</t>
  </si>
  <si>
    <t>22</t>
  </si>
  <si>
    <t>23</t>
  </si>
  <si>
    <t>24</t>
  </si>
  <si>
    <t>НеимПроизвФЛКол</t>
  </si>
  <si>
    <t>НеимПроизвЮЛКол</t>
  </si>
  <si>
    <t>общее количество исполнительных производств неимущественного характера</t>
  </si>
  <si>
    <t>общее количество исполнительных производств, добровольно исполненных должниками</t>
  </si>
  <si>
    <t>общее количество исполнительных производств об административном наказании в виде обязательных работ</t>
  </si>
  <si>
    <t>НеимВзыскЮЛСум</t>
  </si>
  <si>
    <t>коэффициент расчета суммы исполнительского сбора, подлежащей взысканию</t>
  </si>
  <si>
    <t>НеимВзыскЮЛК</t>
  </si>
  <si>
    <t>Справочно: доля суммы исполнительского сбора по постановлениям судебных приставов-исполнителей от итоговой рассчитанной суммы исполнительского сбора, подлежащей взысканию по исполнительным производствам неимущественного характера</t>
  </si>
  <si>
    <t>сумма исполнительского сбора, подлежащая взысканию по постановлениям судебных приставов-исполнителей по исполнительным производствам неимущественного характера</t>
  </si>
  <si>
    <t>общее количество исполнительных производств о выдворении иностранных граждан и лиц без гражданства за пределы Российской Федерации</t>
  </si>
  <si>
    <t>НеимВыдворФЛКол</t>
  </si>
  <si>
    <t>НеимПерспВзыскФЛКол</t>
  </si>
  <si>
    <t>НеимПерспВзыскЮЛКол</t>
  </si>
  <si>
    <t>Справочно: Описание алгоритма расчета показателей</t>
  </si>
  <si>
    <t>Разделы и подразделы формы</t>
  </si>
  <si>
    <t>Р2 (для Правительства)</t>
  </si>
  <si>
    <t>Источник данных</t>
  </si>
  <si>
    <t>НеимВзыскФЛК</t>
  </si>
  <si>
    <t>НеимВзыскФЛСум</t>
  </si>
  <si>
    <t>НеимПерспВзыскФЛКол*НеимВзыскФЛК</t>
  </si>
  <si>
    <t>НеимВзыскПодлежФЛСум</t>
  </si>
  <si>
    <t>НеимВзыскФЛДоля</t>
  </si>
  <si>
    <t>НеимВзыскФЛСум/НеимВзыскПодлежФЛСум</t>
  </si>
  <si>
    <t>Сумма исполнительского сбора, фактически подлежащая взысканию по постановлениям судебных приставов-исполнителей по исполнительным производствам имущественного характера</t>
  </si>
  <si>
    <t>НеимВзыскФактФЛСум</t>
  </si>
  <si>
    <t>Доля суммы перечисленного исполнительского сбора от суммы исполнительского сбора, фактически подлежавшего взысканию</t>
  </si>
  <si>
    <t>Сумма исполнительского сбора, фактически подлежащая взысканию по постановлениям судебных приставов-исполнителей по исполнительным производствам неимущественного характера</t>
  </si>
  <si>
    <t>НеимДоходФЛСум</t>
  </si>
  <si>
    <t>ИмФактИспВсегоКол</t>
  </si>
  <si>
    <t>ИмФактИспВсегоСум</t>
  </si>
  <si>
    <t>ИмДобровОплВсегоСум?</t>
  </si>
  <si>
    <t>ИмЧастВзыскВсегоСум</t>
  </si>
  <si>
    <t>ИмВзыскВсегоСум</t>
  </si>
  <si>
    <t>ИмВзыскДоля</t>
  </si>
  <si>
    <t>ИмВзыскПодлежСум</t>
  </si>
  <si>
    <t>ИмВзыскОтменСум</t>
  </si>
  <si>
    <t>ИмВзыскВозвратСум</t>
  </si>
  <si>
    <t>ИмВзыскФактСум</t>
  </si>
  <si>
    <t>ИмДоходСум</t>
  </si>
  <si>
    <t>ИмДоход%</t>
  </si>
  <si>
    <t>ИмФактИспФЛВсегоКол</t>
  </si>
  <si>
    <t>ИмФактИспФЛСум</t>
  </si>
  <si>
    <t>ИмЧастВзыскФЛСум</t>
  </si>
  <si>
    <t>ИмФактИспФЛКол</t>
  </si>
  <si>
    <t>ИмДобровОплКол</t>
  </si>
  <si>
    <t>ИмЧастВзыскКол</t>
  </si>
  <si>
    <t>ИмФактИспПовторКол</t>
  </si>
  <si>
    <t>ИмФактИспОтдКол</t>
  </si>
  <si>
    <t>ИмПерспВзыскКол</t>
  </si>
  <si>
    <t>ИмВзыскФЛМинК</t>
  </si>
  <si>
    <t>ИмОстНеиспКол</t>
  </si>
  <si>
    <t>ИмФактИспФЛСум?</t>
  </si>
  <si>
    <t>ИмЧастВзыскСум?</t>
  </si>
  <si>
    <t>ИмВзыскФЛМинСум</t>
  </si>
  <si>
    <t>ИмВзыскФЛСрК</t>
  </si>
  <si>
    <t>ИмДобровОплСум</t>
  </si>
  <si>
    <t>ИмЧастВзыскСум</t>
  </si>
  <si>
    <t>ИмФактИспПовторСум</t>
  </si>
  <si>
    <t>ИмФактИспОтдСум</t>
  </si>
  <si>
    <t>ИмПерспВзыскСум</t>
  </si>
  <si>
    <t>ИмВзыскФЛСрСум</t>
  </si>
  <si>
    <t>ИмОстНеиспСум</t>
  </si>
  <si>
    <t>ИмВзыскФЛМаксК</t>
  </si>
  <si>
    <t>ИмВзыскФЛМаксСум</t>
  </si>
  <si>
    <t>ИмФактИспЮЛКол</t>
  </si>
  <si>
    <t>ИмФактИспЮЛСум</t>
  </si>
  <si>
    <t>ИмЧастВзыскЮЛСум</t>
  </si>
  <si>
    <t>ИмВзыскЮЛМинК</t>
  </si>
  <si>
    <t>ИмВзыскЮЛСрК</t>
  </si>
  <si>
    <t>ИмВзыскЮЛСрСум</t>
  </si>
  <si>
    <t>ИмФактИспЮЛКол?</t>
  </si>
  <si>
    <t>ИмВзыскЮЛМаксК</t>
  </si>
  <si>
    <t>ИмВзыскЮЛМаксСум</t>
  </si>
  <si>
    <t>ИмФактИспГосКол</t>
  </si>
  <si>
    <t>ИмФактИспГосСум</t>
  </si>
  <si>
    <t>ИмЧастВзыскГосСум</t>
  </si>
  <si>
    <t>ИмФактИспЮЛВсегоКол</t>
  </si>
  <si>
    <t>ИмФактИспФЛВсегоСум</t>
  </si>
  <si>
    <t>ИмФактИспЮЛВсегоСум</t>
  </si>
  <si>
    <t>ИмЧастВзыскФЛВсегоСум</t>
  </si>
  <si>
    <t>ИмЧастВзыскЮЛВсегоСум</t>
  </si>
  <si>
    <t>ИмВзыскСумФЛМин</t>
  </si>
  <si>
    <t>ИмВзыскСумФЛСр</t>
  </si>
  <si>
    <t>ИмВзыскСумФЛМакс</t>
  </si>
  <si>
    <t>ИмВзыскСумЮЛМин</t>
  </si>
  <si>
    <t>ИмВзыскСумВсего</t>
  </si>
  <si>
    <t>Сумма(ИмФактИспФЛКол)</t>
  </si>
  <si>
    <t>Сумма(ИмФактИспЮЛКол)</t>
  </si>
  <si>
    <t>ИмФактИспФЛВсегоКол + ИмФактИспЮЛВсегоКол + ИмФактИспГосКол</t>
  </si>
  <si>
    <t>Сумма(ИмФактИспФЛСум)</t>
  </si>
  <si>
    <t>Сумма(ИмФактИспЮЛСум)</t>
  </si>
  <si>
    <t>ИмФактИспФЛВсегоСум + ИмФактИспЮЛВсегоСум + ИмФактИспГосСум</t>
  </si>
  <si>
    <t>Сумма(ИмЧастВзыскФЛСум)</t>
  </si>
  <si>
    <t>Сумма(ИмЧастВзыскЮЛСум)</t>
  </si>
  <si>
    <t>ИмЧастВзыскФЛВсегоСум + ИмЧастВзыскЮЛВсегоСум + ИмЧастВзыскГосСум</t>
  </si>
  <si>
    <t>ИмФактИспФЛКол - ИмДобровОплКол - ИмЧастВзыскКол - ИмФактИспПовторКол - ИмФактИспОтдКол
ИЛИ
ИмФактИспЮЛКол - ИмДобровОплКол - ИмЧастВзыскКол - ИмФактИспПовторКол - ИмФактИспОтдКол</t>
  </si>
  <si>
    <t>ИмФактИспФЛСум - ИмДобровОплСум - ИмЧастВзыскСум - ИмФактИспПовторСум - ИмФактИспОтдСум
ИЛИ
ИмФактИспЮЛСум - ИмДобровОплСум - ИмЧастВзыскСум - ИмФактИспПовторСум - ИмФактИспОтдСум</t>
  </si>
  <si>
    <t>ИмПерспВзыскКол*ВзыскФЛМинК</t>
  </si>
  <si>
    <t>ИмПерспВзыскСум*ВзыскФЛМаксК</t>
  </si>
  <si>
    <t>ИмПерспВзыскКол*ВзыскЮЛМинК</t>
  </si>
  <si>
    <t>ИмПерспВзыскСум*ВзыскЮЛСрК</t>
  </si>
  <si>
    <t>ИмПерспВзыскСум*ВзыскЮЛМаксК</t>
  </si>
  <si>
    <t>ИмВзыскСумФЛМин + ИмВзыскСумФЛСр + ИмВзыскСумФЛМакс + ИмВзыскСумЮЛМин + ИмВзыскСумФЛСр + ИмВзыскСумФЛМакс</t>
  </si>
  <si>
    <t>ИмВзыскСумВсего/ИмВзыскПодлежСум</t>
  </si>
  <si>
    <t>ИмВзыскВсегоСум - ИмВзыскОтменСум - ИмВзыскВозвратСум</t>
  </si>
  <si>
    <t>Сумма(ИмФактИспКол)</t>
  </si>
  <si>
    <t>Р3 (имущ)</t>
  </si>
  <si>
    <t>Р3 (неимущ)</t>
  </si>
  <si>
    <t>+</t>
  </si>
  <si>
    <t>НеимПерспВзыскЮЛКол*НеимВзыскЮЛК</t>
  </si>
  <si>
    <t>НеимВзыскПодлежЮЛСум</t>
  </si>
  <si>
    <t>НеимВзыскЮЛДоля</t>
  </si>
  <si>
    <t>НеимВзыскОтменСум</t>
  </si>
  <si>
    <t>НеимВзыскВозвратСум</t>
  </si>
  <si>
    <t>НеимВзыскФактЮЛСум</t>
  </si>
  <si>
    <t>НеимВзыскЮЛСум/НеимВзыскПодлежЮЛСум</t>
  </si>
  <si>
    <t>НеимВзыскПодлежФЛСум - НеимВзыскОтменСум - НеимВзыскВозвратСум</t>
  </si>
  <si>
    <t>НеимВзыскПодлежЮЛСум - НеимВзыскОтменСум - НеимВзыскВозвратСум</t>
  </si>
  <si>
    <t>НеимДоходФЛ%</t>
  </si>
  <si>
    <t>НеимДоходЮЛ%</t>
  </si>
  <si>
    <t>НеимДоходЮЛСум</t>
  </si>
  <si>
    <t>НеимОстНеиспКол</t>
  </si>
  <si>
    <t>НеимПроизвПоясн</t>
  </si>
  <si>
    <t>НеимДобровОплПоясн</t>
  </si>
  <si>
    <t>НеимДобровОплФЛКол</t>
  </si>
  <si>
    <t>НеимДобровОплЮЛКол</t>
  </si>
  <si>
    <t>НеимПроизвЮЛКол - НеимДобровОплЮЛКол</t>
  </si>
  <si>
    <t>НеимВыдворФЛПоясн</t>
  </si>
  <si>
    <t>ИмФактИспПоясн</t>
  </si>
  <si>
    <t>ИмДобровОплПоясн</t>
  </si>
  <si>
    <t>ИмЧастВзыскПоясн</t>
  </si>
  <si>
    <t>ИмФактИспПовторПоясн</t>
  </si>
  <si>
    <t>ИмФактИспОтдПоясн</t>
  </si>
  <si>
    <t>ИмОстНеиспПоясн</t>
  </si>
  <si>
    <t>ИмВзыскДоляПоясн</t>
  </si>
  <si>
    <t>ИмВзыскОтменПоясн</t>
  </si>
  <si>
    <t>ИмВзыскВозвратПоясн</t>
  </si>
  <si>
    <t>НеимНаказРабФЛКол</t>
  </si>
  <si>
    <t>НеимПроизвФЛКол - НеимДобровОплФЛКол - НеимВыдворФЛКол - НеимНаказРабФЛКол</t>
  </si>
  <si>
    <t>НеимНаказРабПоясн</t>
  </si>
  <si>
    <t>НеимОстНеиспПоясн</t>
  </si>
  <si>
    <t>НеимВзыскДоляПоясн</t>
  </si>
  <si>
    <t>НеимВзыскОтменПоясн</t>
  </si>
  <si>
    <t>НеимВзыскВозвратПоясн</t>
  </si>
  <si>
    <t xml:space="preserve">в том числе, на сумму долга </t>
  </si>
  <si>
    <t>Шапка</t>
  </si>
  <si>
    <t>Тип ячейки</t>
  </si>
  <si>
    <t>ИмФЛМинРазмерДо</t>
  </si>
  <si>
    <t>ИмФЛСрРазмерДо</t>
  </si>
  <si>
    <t>ИмЮЛМакс</t>
  </si>
  <si>
    <t>ИмФЛСрРазмерОт</t>
  </si>
  <si>
    <t>ИмФЛМаксРазмерОт</t>
  </si>
  <si>
    <t>ИмЮЛМинРазмерДо</t>
  </si>
  <si>
    <t>ИмЮЛСрРазмерОт</t>
  </si>
  <si>
    <t>ИмЮЛСрРазмерДо</t>
  </si>
  <si>
    <t>до &lt;ИмФЛМинРазмерДо&gt; руб.</t>
  </si>
  <si>
    <t xml:space="preserve">от &lt;ИмФЛСрРазмерОт&gt; руб. </t>
  </si>
  <si>
    <t>до &lt;ИмФЛСрРазмерДо&gt; руб.</t>
  </si>
  <si>
    <t>от &lt;ИмФЛМаксРазмерОт&gt; руб.</t>
  </si>
  <si>
    <t>до &lt;ИмЮЛМинРазмерДо&gt; руб.</t>
  </si>
  <si>
    <t xml:space="preserve">от &lt;ИмЮЛСрРазмерОт&gt; руб. </t>
  </si>
  <si>
    <t>до &lt;ИмЮЛСрРазмерДо&gt; руб.</t>
  </si>
  <si>
    <t>от &lt;ИмЮЛМакс&gt; руб.</t>
  </si>
  <si>
    <t>Прогноз, 20__ год 
(первый год планового периода)</t>
  </si>
  <si>
    <t>Прогноз, 20__ год 
(второй год планового периода)</t>
  </si>
  <si>
    <t>Прогноз, 20__ год 
(очередной финансовый год)</t>
  </si>
  <si>
    <t>3.1 Анализ поступления доходов в федеральный бюджет исполнительских сборов в части взысканий по исполнительным производствам имущественного характера в текущем финансовом году</t>
  </si>
  <si>
    <t>3.2. Анализ поступления доходов в федеральный бюджет исполнительских сборов в части взысканий по исполнительным производствам неимущественного характера в текущем финансовом году</t>
  </si>
  <si>
    <t>090</t>
  </si>
  <si>
    <t>100</t>
  </si>
  <si>
    <t>110</t>
  </si>
  <si>
    <t>120</t>
  </si>
  <si>
    <t>130</t>
  </si>
  <si>
    <t>ПРИМЕР ДЛЯ 320 1 15 01010 01 6000 140</t>
  </si>
  <si>
    <t>Исполнено на  01.06.2015
(текущий финансовый год)</t>
  </si>
  <si>
    <t>до 14 285,71 руб.</t>
  </si>
  <si>
    <t>от 14 285,72 руб.</t>
  </si>
  <si>
    <t xml:space="preserve">до 7 142,86 руб. </t>
  </si>
  <si>
    <t xml:space="preserve">от 7 142,87 руб. </t>
  </si>
  <si>
    <t>до 71 428,57 руб.</t>
  </si>
  <si>
    <t xml:space="preserve">от 71 428,58 руб. </t>
  </si>
  <si>
    <t>до 142 857,14 руб.</t>
  </si>
  <si>
    <t>от 142 857,15 руб.</t>
  </si>
  <si>
    <t>2. Расчет прогноза поступления исполнительского сбора</t>
  </si>
  <si>
    <t>Оценка, 2015 год 
(текущий финансовый год)</t>
  </si>
  <si>
    <t xml:space="preserve">2014 год </t>
  </si>
  <si>
    <t xml:space="preserve">2013 год </t>
  </si>
  <si>
    <t xml:space="preserve">2012 год </t>
  </si>
  <si>
    <t xml:space="preserve"> - </t>
  </si>
  <si>
    <t>20__ год 
(отчетный период)</t>
  </si>
  <si>
    <t>2013 год 
(отчетный период)</t>
  </si>
  <si>
    <t>2014 год 
(отчетный период)</t>
  </si>
  <si>
    <t>2012 год 
(отчетный период)</t>
  </si>
  <si>
    <t>Прогноз, 2016 год 
(очередной финансовый год)</t>
  </si>
  <si>
    <t>Прогноз, 2017 год 
(первый год планового периода)</t>
  </si>
  <si>
    <t>Прогноз, 2018 год 
(второй год планового периода)</t>
  </si>
  <si>
    <t>3.1 Анализ поступления доходов в федеральный бюджет исполнительских сборов в части взысканий по исполнительным производствам имущественного характера за отчетный период</t>
  </si>
  <si>
    <t>3.2. Анализ поступления доходов в федеральный бюджет исполнительских сборов в части взысканий по исполнительным производствам неимущественного характера за отчетный период</t>
  </si>
  <si>
    <t>4. Анализ поступления исполнительского сбора в части взысканий по исполнительным производствам имущественного характера в текущем финансовом году</t>
  </si>
  <si>
    <t>4.1 Анализ поступления доходов в федеральный бюджет исполнительских сборов в части взысканий по исполнительным производствам имущественного характера в текущем финансовом году</t>
  </si>
  <si>
    <t>4.2. Анализ поступления доходов в федеральный бюджет исполнительских сборов в части взысканий по исполнительным производствам неимущественного характера в текущем финансовом году</t>
  </si>
  <si>
    <t>5. Расчет и факторный анализ поступления исполнительского сбора в части взысканий по исполнительным производствам имущественного характера в текущем финансовом году</t>
  </si>
  <si>
    <t>5.1. Расчет и факторный анализ оценки поступления доходов в федеральный бюджет исполнительских сборов в части взысканий по исполнительным производствам имущественного характера в текущем финансовом году</t>
  </si>
  <si>
    <t>5.2. Расчет и факторный анализ оценки поступления доходов в федеральный бюджет исполнительских сборов в части взысканий по исполнительным производствам неимущественного характера в текущем финансовом году</t>
  </si>
  <si>
    <t>6. Расчет и факторный анализ поступления исполнительского сбора в части взысканий по исполнительным производствам имущественного характера на очередной финансовый год</t>
  </si>
  <si>
    <t>6.1.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очередной финансовый год</t>
  </si>
  <si>
    <t>6.2.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очередной финансовый год неимущественного характера на очередной финансовый год</t>
  </si>
  <si>
    <t>7.1.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первый год планового периода</t>
  </si>
  <si>
    <t>7. Расчет и факторный анализ поступления исполнительского сбора в части взысканий по исполнительным производствам имущественного характера на первый год планового периода</t>
  </si>
  <si>
    <t>7.2.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очередной финансовый год неимущественного характера на первый год планового периода</t>
  </si>
  <si>
    <t>8. Расчет и факторный анализ поступления исполнительского сбора в части взысканий по исполнительным производствам имущественного характера на второй год планового периода</t>
  </si>
  <si>
    <t>8.1.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второй год планового периода</t>
  </si>
  <si>
    <t>8.2. Расчет и факторный анализ прогноза поступления доходов в федеральный бюджет исполнительских сборов в части взысканий по исполнительным производствам имущественного характера на очередной финансовый год неимущественного характера на второй год планового периода</t>
  </si>
  <si>
    <t>Р4 (неимущ анализ)</t>
  </si>
  <si>
    <t>Р4 (имущ анализ)</t>
  </si>
  <si>
    <t>Р5 (имущ оценка)</t>
  </si>
  <si>
    <t>Р5 (неимущ оценка)</t>
  </si>
  <si>
    <t>Р6 (имущ прогноз очередной)</t>
  </si>
  <si>
    <t>Р6 (неимущ прогноз очередной)</t>
  </si>
  <si>
    <t>Р7 (имущ прогноз первый план)</t>
  </si>
  <si>
    <t>Р7 (неимущ прогноз первый план)</t>
  </si>
  <si>
    <t>Р8 (имущ прогноз второй план)</t>
  </si>
  <si>
    <t>Р8 (неимущ прогноз второй план)</t>
  </si>
  <si>
    <t>ФактИспВсегоКол</t>
  </si>
  <si>
    <t>ФактИспВсегоСум</t>
  </si>
  <si>
    <t>ВзыскПодлежСум</t>
  </si>
  <si>
    <t>БесперИспСум</t>
  </si>
  <si>
    <t>ВзыскФактСум</t>
  </si>
  <si>
    <t>ИспСборСумТемпРост</t>
  </si>
  <si>
    <t>СудПриставКоэфНагр</t>
  </si>
  <si>
    <t>ДоходСум</t>
  </si>
  <si>
    <t>НеимФактИспВсегоКол</t>
  </si>
  <si>
    <t>НеимВзыскВсегоСум</t>
  </si>
  <si>
    <t>НеимВзыскПодлежСум</t>
  </si>
  <si>
    <t>НЕимВзыскФактСум</t>
  </si>
  <si>
    <t>НеимДоходСум</t>
  </si>
  <si>
    <t>НеимОстНеиспФЛКол</t>
  </si>
  <si>
    <t>НеимОстНеиспЮЛКол</t>
  </si>
  <si>
    <t>Общая сумма по исполнительным производствам неимущественного характера</t>
  </si>
  <si>
    <t>Общая сумма по исполнительным производствам, добровольно исполненным должниками</t>
  </si>
  <si>
    <t>Общая сумма по исполнительным производствам о выдворении иностранных граждан и лиц без гражданства за пределы Российской Федерации</t>
  </si>
  <si>
    <t>Общая сумма по исполнительным производствам об административном наказании в виде обязательных работ</t>
  </si>
  <si>
    <t>Расчетная сумма по исполнительным производствам, перспективным для взыскания исполнительского сбора</t>
  </si>
  <si>
    <t>ИмФактИспВсегоКол+НеимФактИспВсегоКол</t>
  </si>
  <si>
    <t>ИмФактИспВсегоСум+НеимФактИспВсегоСум</t>
  </si>
  <si>
    <t>ИмВзыскПодлежСум+НеимВзыскПодлежСум</t>
  </si>
  <si>
    <t>ИмВзыскОтменСум+ИмВзыскВозвратСум+НеимВзыскОтменСум+НеимВзыскВозвратСум</t>
  </si>
  <si>
    <t>ИмВзыскФактСум+НеимВзыскФактСум</t>
  </si>
  <si>
    <t>ВзыскФактСум(n)/ВзыскФактСум(n-1)*100</t>
  </si>
  <si>
    <t>НеимВзыскФактСум</t>
  </si>
  <si>
    <t xml:space="preserve"> + </t>
  </si>
  <si>
    <t>НеимФактИспВсегоФЛКол+НеимФактИспВсегоЮЛКол</t>
  </si>
  <si>
    <t>НеимВзыскВсегоФЛСум+НеимВзыскВсегоЮЛСум</t>
  </si>
  <si>
    <t>НеимВзыскПодлежФЛСум+НеимВзыскПодлежЮЛСум</t>
  </si>
  <si>
    <t>НеимВзыскОтменФЛСум+НеимВзыскОтменЮЛСум</t>
  </si>
  <si>
    <t>НеимВзыскОтменФЛСум</t>
  </si>
  <si>
    <t>НеимВзыскВозвратФЛСум</t>
  </si>
  <si>
    <t>НеимВзыскОтменЮЛСум</t>
  </si>
  <si>
    <t>НеимВзыскВозвратЮЛСум</t>
  </si>
  <si>
    <t>НеимВзыскВозвратФЛСум+НеимВзыскВозвратЮЛСум</t>
  </si>
  <si>
    <t>НеимВзыскФактФЛСум_НеимВзыскФактЮЛСум</t>
  </si>
  <si>
    <t>НеимДоходФЛСум+НеимДоходЮЛСум</t>
  </si>
  <si>
    <t>НеимОстНеиспФЛКол+НеимОстНеиспЮЛКол</t>
  </si>
  <si>
    <t>Обоснования прогноза поступления исполнительского сбора</t>
  </si>
  <si>
    <t>Форма № 115.20</t>
  </si>
  <si>
    <t xml:space="preserve">                                               Руководитель</t>
  </si>
  <si>
    <t xml:space="preserve">                                               (уполномоченное лицо)</t>
  </si>
  <si>
    <t>(должность)</t>
  </si>
  <si>
    <t>(подпись)</t>
  </si>
  <si>
    <t>(расшифровка подписи)</t>
  </si>
  <si>
    <t xml:space="preserve">                                               Исполнитель</t>
  </si>
  <si>
    <t>(фамилия, инициалы)</t>
  </si>
  <si>
    <t>(телефон)</t>
  </si>
  <si>
    <t>"______" ______________ 2________ г. &lt;дата подписания&gt;</t>
  </si>
  <si>
    <t>Местные бюджеты</t>
  </si>
  <si>
    <t>3. Расчет и факторный анализ прогноза поступления исполнительского сбора в части взысканий по исполнительным производствам имущественного характера за отчетный период</t>
  </si>
  <si>
    <t>х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</si>
  <si>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</si>
  <si>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</si>
  <si>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</si>
  <si>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</si>
  <si>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</si>
  <si>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</si>
  <si>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</si>
  <si>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</si>
  <si>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</si>
  <si>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</si>
  <si>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</si>
  <si>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</si>
  <si>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</si>
  <si>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</si>
  <si>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</si>
  <si>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</si>
  <si>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</si>
  <si>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</si>
  <si>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</si>
  <si>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</si>
  <si>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</si>
  <si>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</si>
  <si>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</si>
  <si>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</si>
  <si>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</si>
  <si>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</si>
  <si>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</si>
  <si>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</si>
  <si>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</si>
  <si>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</si>
  <si>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</si>
  <si>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</si>
  <si>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</si>
  <si>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</si>
  <si>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</si>
  <si>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</si>
  <si>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</si>
  <si>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</si>
  <si>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</si>
  <si>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от 7 142,87 руб. до 14 285,71 руб.</t>
  </si>
  <si>
    <t xml:space="preserve"> </t>
  </si>
  <si>
    <t xml:space="preserve">от 7 142,87 руб. и до 14 285,71 руб. </t>
  </si>
  <si>
    <t>от 71 428,58 руб. и до 142 857,14 руб.</t>
  </si>
  <si>
    <t>от 71 428,58 руб. до 142 857,14 руб.</t>
  </si>
  <si>
    <t>&lt;(стр.010, гр.7) * (подраздел 1.2, стр.010, гр.3/100)&gt;</t>
  </si>
  <si>
    <t>Бюджеты субъектов Российской Федерации</t>
  </si>
  <si>
    <t>&lt;(стр.010, гр.6) / (стр.010, гр.5)*100&gt;</t>
  </si>
  <si>
    <t>Коэффициент нагрузки судебного пристава-исполнителя по взысканию исполнительского сбора, %</t>
  </si>
  <si>
    <t>Общее количество исполнительных производств, оконченных фактическим исполнением, ед</t>
  </si>
  <si>
    <t>Общая сумма, подлежащая взысканию по всем исполнительным производствам, оконченным фактическим исполнением</t>
  </si>
  <si>
    <t>Общая сумма исполнительского сбора, бесперспективная для взыскания</t>
  </si>
  <si>
    <t>Общая сумма исполнительского сбора, подлежащая взысканию по постановлениям судебных приставов-исполнителей</t>
  </si>
  <si>
    <t xml:space="preserve">Сумма исполнительского сбора, фактически подлежащая взысканию по постановлениям судебных приставов-исполнителей </t>
  </si>
  <si>
    <t>справочно: темп роста суммы исполнительского сбора, подлежащего фактическому взысканию, к предыдущему периоду, %</t>
  </si>
  <si>
    <t>НеимСудПриставКоэфНагр</t>
  </si>
  <si>
    <t>ИмСудПриставКоэфНагр</t>
  </si>
  <si>
    <t>27,71</t>
  </si>
  <si>
    <t>темп роста суммы исполнительского сбора, подлежащего фактическому взысканию, к предыдущему периоду, %</t>
  </si>
  <si>
    <t>(ИмСудПриставКоэфНагр+НеимСудПриставКоэфНагр)/2</t>
  </si>
  <si>
    <t>&lt;раздел 2, стр.060, гр.11&gt;</t>
  </si>
  <si>
    <t>&lt;раздел 2, стр.060, гр.13&gt;</t>
  </si>
  <si>
    <t>&lt;раздел 2, стр.060, гр.15&gt;</t>
  </si>
  <si>
    <t>&lt;раздел 2, стр.060, гр.17&gt;</t>
  </si>
  <si>
    <t>&lt;раздел 2, стр.060, гр.19&gt;</t>
  </si>
  <si>
    <t>ИмДоходСум+НеимДоходСум</t>
  </si>
  <si>
    <t>ИмВзыскФактСум*ИмСудПриставКоэфНагр/100</t>
  </si>
  <si>
    <t>НеимВзыскФактФЛСум*НеимСудПриставКоэфНагр/100</t>
  </si>
  <si>
    <t>НеимВзыскФактЮЛСум*НеимСудПриставКоэфНагр/100</t>
  </si>
  <si>
    <t>Оценка поступления доходов  в 20__ году 
(текущий финансовый год)</t>
  </si>
  <si>
    <t>на 20__ год (очередной финансовый год)</t>
  </si>
  <si>
    <t>на 20__ год (первый год планового периода)</t>
  </si>
  <si>
    <t>на 20__ год (второй год планового периода)</t>
  </si>
  <si>
    <t>Оценка поступления доходов в 2015 году
(текущий финансовый год)</t>
  </si>
  <si>
    <t>на 2016 год (очередной финансовый год)</t>
  </si>
  <si>
    <t>на 2017 год (первый год планового периода)</t>
  </si>
  <si>
    <t>на 2018 год (второй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</si>
</sst>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Arial Cyr"/>
      <family val="2"/>
      <charset val="204"/>
    </font>
    <font>
      <sz val="7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10"/>
      <name val="Calibri"/>
      <family val="2"/>
      <charset val="204"/>
    </font>
    <font>
      <b/>
      <sz val="8"/>
      <name val="Tahoma"/>
      <family val="2"/>
      <charset val="204"/>
    </font>
    <font>
      <sz val="11"/>
      <color indexed="18"/>
      <name val="Calibri"/>
      <family val="2"/>
      <charset val="204"/>
    </font>
    <font>
      <sz val="11"/>
      <color indexed="41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9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color indexed="8"/>
      <name val="Cambria"/>
      <family val="2"/>
      <charset val="204"/>
    </font>
    <font>
      <sz val="11"/>
      <color indexed="4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98">
    <xf numFmtId="0" fontId="0" fillId="0" borderId="0"/>
    <xf numFmtId="0" fontId="5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21" fillId="0" borderId="0"/>
    <xf numFmtId="0" fontId="16" fillId="0" borderId="0"/>
    <xf numFmtId="0" fontId="1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0" borderId="0" applyNumberFormat="0" applyBorder="0" applyAlignment="0" applyProtection="0"/>
    <xf numFmtId="0" fontId="24" fillId="12" borderId="0" applyNumberFormat="0" applyBorder="0" applyAlignment="0" applyProtection="0"/>
    <xf numFmtId="0" fontId="5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3" borderId="0" applyNumberFormat="0" applyBorder="0" applyAlignment="0" applyProtection="0"/>
    <xf numFmtId="0" fontId="24" fillId="15" borderId="0" applyNumberFormat="0" applyBorder="0" applyAlignment="0" applyProtection="0"/>
    <xf numFmtId="0" fontId="5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8" borderId="0" applyNumberFormat="0" applyBorder="0" applyAlignment="0" applyProtection="0"/>
    <xf numFmtId="0" fontId="24" fillId="12" borderId="0" applyNumberFormat="0" applyBorder="0" applyAlignment="0" applyProtection="0"/>
    <xf numFmtId="0" fontId="5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11" borderId="0" applyNumberFormat="0" applyBorder="0" applyAlignment="0" applyProtection="0"/>
    <xf numFmtId="0" fontId="24" fillId="20" borderId="0" applyNumberFormat="0" applyBorder="0" applyAlignment="0" applyProtection="0"/>
    <xf numFmtId="0" fontId="5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23" borderId="0" applyNumberFormat="0" applyBorder="0" applyAlignment="0" applyProtection="0"/>
    <xf numFmtId="0" fontId="24" fillId="15" borderId="0" applyNumberFormat="0" applyBorder="0" applyAlignment="0" applyProtection="0"/>
    <xf numFmtId="0" fontId="5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4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14" borderId="0" applyNumberFormat="0" applyBorder="0" applyAlignment="0" applyProtection="0"/>
    <xf numFmtId="0" fontId="46" fillId="14" borderId="0" applyNumberFormat="0" applyBorder="0" applyAlignment="0" applyProtection="0"/>
    <xf numFmtId="0" fontId="28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1" borderId="0" applyNumberFormat="0" applyBorder="0" applyAlignment="0" applyProtection="0"/>
    <xf numFmtId="0" fontId="46" fillId="22" borderId="0" applyNumberFormat="0" applyBorder="0" applyAlignment="0" applyProtection="0"/>
    <xf numFmtId="0" fontId="2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8" fillId="27" borderId="0" applyNumberFormat="0" applyBorder="0" applyAlignment="0" applyProtection="0"/>
    <xf numFmtId="0" fontId="46" fillId="20" borderId="0" applyNumberFormat="0" applyBorder="0" applyAlignment="0" applyProtection="0"/>
    <xf numFmtId="0" fontId="28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28" borderId="0" applyNumberFormat="0" applyBorder="0" applyAlignment="0" applyProtection="0"/>
    <xf numFmtId="0" fontId="46" fillId="15" borderId="0" applyNumberFormat="0" applyBorder="0" applyAlignment="0" applyProtection="0"/>
    <xf numFmtId="0" fontId="28" fillId="28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29" borderId="0" applyNumberFormat="0" applyBorder="0" applyAlignment="0" applyProtection="0"/>
    <xf numFmtId="0" fontId="46" fillId="25" borderId="0" applyNumberFormat="0" applyBorder="0" applyAlignment="0" applyProtection="0"/>
    <xf numFmtId="0" fontId="28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31" borderId="0" applyNumberFormat="0" applyBorder="0" applyAlignment="0" applyProtection="0"/>
    <xf numFmtId="0" fontId="46" fillId="31" borderId="0" applyNumberFormat="0" applyBorder="0" applyAlignment="0" applyProtection="0"/>
    <xf numFmtId="0" fontId="28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2" borderId="0" applyNumberFormat="0" applyBorder="0" applyAlignment="0" applyProtection="0"/>
    <xf numFmtId="0" fontId="46" fillId="32" borderId="0" applyNumberFormat="0" applyBorder="0" applyAlignment="0" applyProtection="0"/>
    <xf numFmtId="0" fontId="2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8" fillId="27" borderId="0" applyNumberFormat="0" applyBorder="0" applyAlignment="0" applyProtection="0"/>
    <xf numFmtId="0" fontId="46" fillId="33" borderId="0" applyNumberFormat="0" applyBorder="0" applyAlignment="0" applyProtection="0"/>
    <xf numFmtId="0" fontId="28" fillId="27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26" borderId="0" applyNumberFormat="0" applyBorder="0" applyAlignment="0" applyProtection="0"/>
    <xf numFmtId="0" fontId="46" fillId="26" borderId="0" applyNumberFormat="0" applyBorder="0" applyAlignment="0" applyProtection="0"/>
    <xf numFmtId="0" fontId="2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29" fillId="15" borderId="39" applyNumberFormat="0" applyAlignment="0" applyProtection="0"/>
    <xf numFmtId="0" fontId="30" fillId="20" borderId="40" applyNumberFormat="0" applyAlignment="0" applyProtection="0"/>
    <xf numFmtId="0" fontId="30" fillId="20" borderId="40" applyNumberFormat="0" applyAlignment="0" applyProtection="0"/>
    <xf numFmtId="0" fontId="30" fillId="20" borderId="40" applyNumberFormat="0" applyAlignment="0" applyProtection="0"/>
    <xf numFmtId="0" fontId="30" fillId="12" borderId="40" applyNumberFormat="0" applyAlignment="0" applyProtection="0"/>
    <xf numFmtId="0" fontId="30" fillId="12" borderId="40" applyNumberFormat="0" applyAlignment="0" applyProtection="0"/>
    <xf numFmtId="0" fontId="30" fillId="12" borderId="40" applyNumberFormat="0" applyAlignment="0" applyProtection="0"/>
    <xf numFmtId="0" fontId="30" fillId="12" borderId="40" applyNumberFormat="0" applyAlignment="0" applyProtection="0"/>
    <xf numFmtId="0" fontId="30" fillId="20" borderId="40" applyNumberFormat="0" applyAlignment="0" applyProtection="0"/>
    <xf numFmtId="0" fontId="30" fillId="20" borderId="40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31" fillId="12" borderId="39" applyNumberFormat="0" applyAlignment="0" applyProtection="0"/>
    <xf numFmtId="0" fontId="31" fillId="12" borderId="39" applyNumberFormat="0" applyAlignment="0" applyProtection="0"/>
    <xf numFmtId="0" fontId="31" fillId="12" borderId="39" applyNumberFormat="0" applyAlignment="0" applyProtection="0"/>
    <xf numFmtId="0" fontId="31" fillId="12" borderId="39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44" fontId="17" fillId="0" borderId="0" applyFont="0" applyFill="0" applyBorder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49" fillId="0" borderId="45" applyNumberFormat="0" applyFill="0" applyAlignment="0" applyProtection="0"/>
    <xf numFmtId="0" fontId="49" fillId="0" borderId="45" applyNumberFormat="0" applyFill="0" applyAlignment="0" applyProtection="0"/>
    <xf numFmtId="0" fontId="49" fillId="0" borderId="45" applyNumberFormat="0" applyFill="0" applyAlignment="0" applyProtection="0"/>
    <xf numFmtId="0" fontId="49" fillId="0" borderId="45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6" applyNumberFormat="0" applyFill="0" applyAlignment="0" applyProtection="0"/>
    <xf numFmtId="0" fontId="26" fillId="0" borderId="47" applyNumberFormat="0" applyFill="0" applyAlignment="0" applyProtection="0"/>
    <xf numFmtId="0" fontId="26" fillId="0" borderId="47" applyNumberFormat="0" applyFill="0" applyAlignment="0" applyProtection="0"/>
    <xf numFmtId="0" fontId="35" fillId="0" borderId="46" applyNumberFormat="0" applyFill="0" applyAlignment="0" applyProtection="0"/>
    <xf numFmtId="0" fontId="26" fillId="0" borderId="48" applyNumberFormat="0" applyFill="0" applyAlignment="0" applyProtection="0"/>
    <xf numFmtId="0" fontId="35" fillId="0" borderId="46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35" fillId="0" borderId="46" applyNumberFormat="0" applyFill="0" applyAlignment="0" applyProtection="0"/>
    <xf numFmtId="0" fontId="35" fillId="0" borderId="46" applyNumberFormat="0" applyFill="0" applyAlignment="0" applyProtection="0"/>
    <xf numFmtId="0" fontId="36" fillId="34" borderId="49" applyNumberFormat="0" applyAlignment="0" applyProtection="0"/>
    <xf numFmtId="0" fontId="27" fillId="34" borderId="49" applyNumberFormat="0" applyAlignment="0" applyProtection="0"/>
    <xf numFmtId="0" fontId="27" fillId="34" borderId="49" applyNumberFormat="0" applyAlignment="0" applyProtection="0"/>
    <xf numFmtId="0" fontId="36" fillId="34" borderId="49" applyNumberFormat="0" applyAlignment="0" applyProtection="0"/>
    <xf numFmtId="0" fontId="50" fillId="34" borderId="49" applyNumberFormat="0" applyAlignment="0" applyProtection="0"/>
    <xf numFmtId="0" fontId="36" fillId="34" borderId="49" applyNumberFormat="0" applyAlignment="0" applyProtection="0"/>
    <xf numFmtId="0" fontId="50" fillId="34" borderId="49" applyNumberFormat="0" applyAlignment="0" applyProtection="0"/>
    <xf numFmtId="0" fontId="50" fillId="34" borderId="49" applyNumberFormat="0" applyAlignment="0" applyProtection="0"/>
    <xf numFmtId="0" fontId="50" fillId="34" borderId="49" applyNumberFormat="0" applyAlignment="0" applyProtection="0"/>
    <xf numFmtId="0" fontId="36" fillId="34" borderId="49" applyNumberFormat="0" applyAlignment="0" applyProtection="0"/>
    <xf numFmtId="0" fontId="36" fillId="34" borderId="4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39" fillId="0" borderId="0"/>
    <xf numFmtId="0" fontId="39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39" fillId="0" borderId="0"/>
    <xf numFmtId="0" fontId="17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6" fillId="0" borderId="0"/>
    <xf numFmtId="0" fontId="39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17" borderId="50" applyNumberFormat="0" applyFont="0" applyAlignment="0" applyProtection="0"/>
    <xf numFmtId="0" fontId="5" fillId="17" borderId="50" applyNumberFormat="0" applyFont="0" applyAlignment="0" applyProtection="0"/>
    <xf numFmtId="0" fontId="16" fillId="17" borderId="50" applyNumberFormat="0" applyFont="0" applyAlignment="0" applyProtection="0"/>
    <xf numFmtId="0" fontId="44" fillId="17" borderId="50" applyNumberFormat="0" applyFont="0" applyAlignment="0" applyProtection="0"/>
    <xf numFmtId="0" fontId="44" fillId="17" borderId="50" applyNumberFormat="0" applyFont="0" applyAlignment="0" applyProtection="0"/>
    <xf numFmtId="0" fontId="44" fillId="17" borderId="50" applyNumberFormat="0" applyFont="0" applyAlignment="0" applyProtection="0"/>
    <xf numFmtId="0" fontId="44" fillId="17" borderId="50" applyNumberFormat="0" applyFont="0" applyAlignment="0" applyProtection="0"/>
    <xf numFmtId="0" fontId="17" fillId="17" borderId="50" applyNumberFormat="0" applyFont="0" applyAlignment="0" applyProtection="0"/>
    <xf numFmtId="0" fontId="17" fillId="17" borderId="50" applyNumberFormat="0" applyFont="0" applyAlignment="0" applyProtection="0"/>
    <xf numFmtId="0" fontId="17" fillId="17" borderId="50" applyNumberFormat="0" applyFont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42" fillId="0" borderId="51" applyNumberFormat="0" applyFill="0" applyAlignment="0" applyProtection="0"/>
    <xf numFmtId="0" fontId="23" fillId="0" borderId="0">
      <alignment horizontal="lef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9" fontId="21" fillId="0" borderId="0" applyFont="0" applyFill="0" applyBorder="0" applyAlignment="0" applyProtection="0"/>
  </cellStyleXfs>
  <cellXfs count="319">
    <xf numFmtId="0" fontId="0" fillId="0" borderId="0" xfId="0"/>
    <xf numFmtId="164" fontId="3" fillId="0" borderId="0" xfId="14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3" fillId="0" borderId="0" xfId="14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2" borderId="4" xfId="14" applyNumberFormat="1" applyFont="1" applyFill="1" applyBorder="1" applyAlignment="1">
      <alignment horizontal="center" wrapText="1"/>
    </xf>
    <xf numFmtId="49" fontId="3" fillId="2" borderId="5" xfId="14" applyNumberFormat="1" applyFont="1" applyFill="1" applyBorder="1" applyAlignment="1">
      <alignment horizontal="center" wrapText="1"/>
    </xf>
    <xf numFmtId="164" fontId="3" fillId="0" borderId="2" xfId="14" applyNumberFormat="1" applyFont="1" applyBorder="1" applyAlignment="1">
      <alignment horizontal="left" wrapText="1"/>
    </xf>
    <xf numFmtId="164" fontId="3" fillId="0" borderId="7" xfId="14" applyNumberFormat="1" applyFont="1" applyBorder="1" applyAlignment="1">
      <alignment horizontal="center" wrapText="1"/>
    </xf>
    <xf numFmtId="49" fontId="3" fillId="2" borderId="8" xfId="14" applyNumberFormat="1" applyFont="1" applyFill="1" applyBorder="1" applyAlignment="1">
      <alignment horizontal="center" wrapText="1"/>
    </xf>
    <xf numFmtId="49" fontId="3" fillId="3" borderId="9" xfId="14" applyNumberFormat="1" applyFont="1" applyFill="1" applyBorder="1" applyAlignment="1">
      <alignment horizontal="center" wrapText="1"/>
    </xf>
    <xf numFmtId="164" fontId="3" fillId="0" borderId="10" xfId="14" applyNumberFormat="1" applyFont="1" applyFill="1" applyBorder="1" applyAlignment="1">
      <alignment horizontal="left" wrapText="1"/>
    </xf>
    <xf numFmtId="49" fontId="3" fillId="2" borderId="8" xfId="14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center" wrapText="1"/>
    </xf>
    <xf numFmtId="49" fontId="4" fillId="4" borderId="15" xfId="0" applyNumberFormat="1" applyFont="1" applyFill="1" applyBorder="1" applyAlignment="1">
      <alignment horizontal="center" wrapText="1"/>
    </xf>
    <xf numFmtId="49" fontId="4" fillId="4" borderId="16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wrapText="1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11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wrapText="1" inden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4" fillId="5" borderId="14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49" fontId="4" fillId="6" borderId="19" xfId="0" applyNumberFormat="1" applyFont="1" applyFill="1" applyBorder="1" applyAlignment="1">
      <alignment horizontal="center" wrapText="1"/>
    </xf>
    <xf numFmtId="49" fontId="4" fillId="6" borderId="17" xfId="0" applyNumberFormat="1" applyFont="1" applyFill="1" applyBorder="1" applyAlignment="1">
      <alignment horizontal="center" wrapText="1"/>
    </xf>
    <xf numFmtId="164" fontId="2" fillId="5" borderId="2" xfId="14" applyNumberFormat="1" applyFont="1" applyFill="1" applyBorder="1" applyAlignment="1">
      <alignment horizontal="left" wrapText="1"/>
    </xf>
    <xf numFmtId="164" fontId="2" fillId="5" borderId="3" xfId="14" applyNumberFormat="1" applyFont="1" applyFill="1" applyBorder="1" applyAlignment="1">
      <alignment horizontal="left" wrapText="1"/>
    </xf>
    <xf numFmtId="0" fontId="2" fillId="5" borderId="3" xfId="0" applyFont="1" applyFill="1" applyBorder="1" applyAlignment="1"/>
    <xf numFmtId="49" fontId="4" fillId="0" borderId="7" xfId="1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/>
    </xf>
    <xf numFmtId="49" fontId="4" fillId="0" borderId="19" xfId="11" applyNumberFormat="1" applyFont="1" applyBorder="1" applyAlignment="1">
      <alignment horizontal="center" vertical="center" wrapText="1"/>
    </xf>
    <xf numFmtId="49" fontId="4" fillId="7" borderId="19" xfId="11" applyNumberFormat="1" applyFont="1" applyFill="1" applyBorder="1" applyAlignment="1">
      <alignment horizontal="center" vertical="center" wrapText="1"/>
    </xf>
    <xf numFmtId="49" fontId="4" fillId="0" borderId="6" xfId="11" applyNumberFormat="1" applyFont="1" applyBorder="1" applyAlignment="1">
      <alignment horizontal="center" vertical="center" wrapText="1"/>
    </xf>
    <xf numFmtId="49" fontId="4" fillId="7" borderId="20" xfId="11" applyNumberFormat="1" applyFont="1" applyFill="1" applyBorder="1" applyAlignment="1">
      <alignment horizontal="center" vertical="center" wrapText="1"/>
    </xf>
    <xf numFmtId="49" fontId="4" fillId="0" borderId="22" xfId="11" applyNumberFormat="1" applyFont="1" applyBorder="1" applyAlignment="1">
      <alignment horizontal="center" vertical="center" wrapText="1"/>
    </xf>
    <xf numFmtId="49" fontId="4" fillId="0" borderId="32" xfId="11" applyNumberFormat="1" applyFont="1" applyBorder="1" applyAlignment="1">
      <alignment horizontal="center" vertical="center" wrapText="1"/>
    </xf>
    <xf numFmtId="49" fontId="4" fillId="0" borderId="33" xfId="11" applyNumberFormat="1" applyFont="1" applyBorder="1" applyAlignment="1">
      <alignment horizontal="center" vertical="center" wrapText="1"/>
    </xf>
    <xf numFmtId="49" fontId="4" fillId="0" borderId="26" xfId="11" applyNumberFormat="1" applyFont="1" applyBorder="1" applyAlignment="1">
      <alignment horizontal="center" vertical="center" wrapText="1"/>
    </xf>
    <xf numFmtId="49" fontId="4" fillId="0" borderId="23" xfId="11" applyNumberFormat="1" applyFont="1" applyBorder="1" applyAlignment="1">
      <alignment horizontal="center" vertical="center" wrapText="1"/>
    </xf>
    <xf numFmtId="49" fontId="4" fillId="0" borderId="13" xfId="11" applyNumberFormat="1" applyFont="1" applyBorder="1" applyAlignment="1">
      <alignment horizontal="center" wrapText="1"/>
    </xf>
    <xf numFmtId="49" fontId="4" fillId="0" borderId="15" xfId="11" applyNumberFormat="1" applyFont="1" applyBorder="1" applyAlignment="1">
      <alignment horizontal="center" wrapText="1"/>
    </xf>
    <xf numFmtId="49" fontId="4" fillId="0" borderId="16" xfId="11" applyNumberFormat="1" applyFont="1" applyBorder="1" applyAlignment="1">
      <alignment horizontal="center" wrapText="1"/>
    </xf>
    <xf numFmtId="49" fontId="4" fillId="0" borderId="19" xfId="11" applyNumberFormat="1" applyFont="1" applyBorder="1" applyAlignment="1">
      <alignment horizontal="left" wrapText="1"/>
    </xf>
    <xf numFmtId="49" fontId="4" fillId="0" borderId="6" xfId="11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49" fontId="4" fillId="6" borderId="14" xfId="11" applyNumberFormat="1" applyFont="1" applyFill="1" applyBorder="1" applyAlignment="1">
      <alignment horizontal="center" wrapText="1"/>
    </xf>
    <xf numFmtId="49" fontId="4" fillId="7" borderId="14" xfId="11" applyNumberFormat="1" applyFont="1" applyFill="1" applyBorder="1" applyAlignment="1">
      <alignment horizontal="center" wrapText="1"/>
    </xf>
    <xf numFmtId="49" fontId="4" fillId="7" borderId="18" xfId="11" applyNumberFormat="1" applyFont="1" applyFill="1" applyBorder="1" applyAlignment="1">
      <alignment horizontal="center" wrapText="1"/>
    </xf>
    <xf numFmtId="49" fontId="4" fillId="0" borderId="19" xfId="11" applyNumberFormat="1" applyFont="1" applyBorder="1" applyAlignment="1">
      <alignment horizontal="center" wrapText="1"/>
    </xf>
    <xf numFmtId="49" fontId="4" fillId="7" borderId="19" xfId="11" applyNumberFormat="1" applyFont="1" applyFill="1" applyBorder="1" applyAlignment="1">
      <alignment horizontal="center" wrapText="1"/>
    </xf>
    <xf numFmtId="49" fontId="4" fillId="0" borderId="20" xfId="11" applyNumberFormat="1" applyFont="1" applyBorder="1" applyAlignment="1">
      <alignment horizontal="center" wrapText="1"/>
    </xf>
    <xf numFmtId="49" fontId="4" fillId="6" borderId="19" xfId="11" applyNumberFormat="1" applyFont="1" applyFill="1" applyBorder="1" applyAlignment="1">
      <alignment horizontal="center" wrapText="1"/>
    </xf>
    <xf numFmtId="49" fontId="4" fillId="7" borderId="20" xfId="1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49" fontId="4" fillId="7" borderId="7" xfId="11" applyNumberFormat="1" applyFont="1" applyFill="1" applyBorder="1" applyAlignment="1">
      <alignment horizontal="center" wrapText="1"/>
    </xf>
    <xf numFmtId="49" fontId="4" fillId="6" borderId="7" xfId="11" applyNumberFormat="1" applyFont="1" applyFill="1" applyBorder="1" applyAlignment="1">
      <alignment horizontal="center" wrapText="1"/>
    </xf>
    <xf numFmtId="49" fontId="4" fillId="0" borderId="7" xfId="11" applyNumberFormat="1" applyFont="1" applyBorder="1" applyAlignment="1">
      <alignment horizontal="center" wrapText="1"/>
    </xf>
    <xf numFmtId="49" fontId="4" fillId="0" borderId="17" xfId="11" applyNumberFormat="1" applyFont="1" applyBorder="1" applyAlignment="1">
      <alignment horizontal="center" wrapText="1"/>
    </xf>
    <xf numFmtId="49" fontId="4" fillId="0" borderId="14" xfId="11" applyNumberFormat="1" applyFont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6" xfId="11" applyNumberFormat="1" applyFont="1" applyBorder="1" applyAlignment="1">
      <alignment wrapText="1"/>
    </xf>
    <xf numFmtId="49" fontId="4" fillId="0" borderId="19" xfId="11" applyNumberFormat="1" applyFont="1" applyBorder="1" applyAlignment="1">
      <alignment wrapText="1"/>
    </xf>
    <xf numFmtId="49" fontId="4" fillId="0" borderId="18" xfId="11" applyNumberFormat="1" applyFont="1" applyFill="1" applyBorder="1" applyAlignment="1">
      <alignment horizontal="center" wrapText="1"/>
    </xf>
    <xf numFmtId="49" fontId="4" fillId="0" borderId="19" xfId="11" applyNumberFormat="1" applyFont="1" applyFill="1" applyBorder="1" applyAlignment="1">
      <alignment horizontal="center" wrapText="1"/>
    </xf>
    <xf numFmtId="49" fontId="4" fillId="0" borderId="20" xfId="11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11" applyNumberFormat="1" applyFont="1" applyFill="1" applyBorder="1" applyAlignment="1">
      <alignment horizontal="center" wrapText="1"/>
    </xf>
    <xf numFmtId="49" fontId="4" fillId="0" borderId="18" xfId="11" applyNumberFormat="1" applyFont="1" applyBorder="1" applyAlignment="1">
      <alignment horizontal="center" wrapText="1"/>
    </xf>
    <xf numFmtId="49" fontId="4" fillId="6" borderId="20" xfId="11" applyNumberFormat="1" applyFont="1" applyFill="1" applyBorder="1" applyAlignment="1">
      <alignment horizontal="center" wrapText="1"/>
    </xf>
    <xf numFmtId="4" fontId="4" fillId="0" borderId="19" xfId="11" applyNumberFormat="1" applyFont="1" applyFill="1" applyBorder="1" applyAlignment="1">
      <alignment horizontal="center" wrapText="1"/>
    </xf>
    <xf numFmtId="4" fontId="4" fillId="0" borderId="14" xfId="11" applyNumberFormat="1" applyFont="1" applyFill="1" applyBorder="1" applyAlignment="1">
      <alignment horizontal="center" wrapText="1"/>
    </xf>
    <xf numFmtId="4" fontId="4" fillId="0" borderId="7" xfId="11" applyNumberFormat="1" applyFont="1" applyFill="1" applyBorder="1" applyAlignment="1">
      <alignment horizontal="center" wrapText="1"/>
    </xf>
    <xf numFmtId="4" fontId="4" fillId="0" borderId="14" xfId="11" applyNumberFormat="1" applyFont="1" applyBorder="1" applyAlignment="1">
      <alignment horizontal="center" wrapText="1"/>
    </xf>
    <xf numFmtId="4" fontId="4" fillId="0" borderId="19" xfId="11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wrapText="1"/>
    </xf>
    <xf numFmtId="4" fontId="4" fillId="0" borderId="20" xfId="11" applyNumberFormat="1" applyFont="1" applyFill="1" applyBorder="1" applyAlignment="1">
      <alignment horizontal="center" wrapText="1"/>
    </xf>
    <xf numFmtId="4" fontId="4" fillId="0" borderId="14" xfId="11" applyNumberFormat="1" applyFont="1" applyFill="1" applyBorder="1" applyAlignment="1">
      <alignment horizontal="right" wrapText="1"/>
    </xf>
    <xf numFmtId="4" fontId="4" fillId="0" borderId="19" xfId="11" applyNumberFormat="1" applyFont="1" applyFill="1" applyBorder="1" applyAlignment="1">
      <alignment horizontal="right" wrapText="1"/>
    </xf>
    <xf numFmtId="4" fontId="4" fillId="9" borderId="14" xfId="11" applyNumberFormat="1" applyFont="1" applyFill="1" applyBorder="1" applyAlignment="1">
      <alignment horizontal="right" wrapText="1"/>
    </xf>
    <xf numFmtId="4" fontId="4" fillId="9" borderId="14" xfId="11" applyNumberFormat="1" applyFont="1" applyFill="1" applyBorder="1" applyAlignment="1">
      <alignment horizontal="center" wrapText="1"/>
    </xf>
    <xf numFmtId="4" fontId="4" fillId="0" borderId="7" xfId="11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4" fontId="4" fillId="0" borderId="18" xfId="11" applyNumberFormat="1" applyFont="1" applyFill="1" applyBorder="1" applyAlignment="1">
      <alignment horizontal="right" wrapText="1"/>
    </xf>
    <xf numFmtId="4" fontId="4" fillId="9" borderId="18" xfId="11" applyNumberFormat="1" applyFont="1" applyFill="1" applyBorder="1" applyAlignment="1">
      <alignment horizontal="center" wrapText="1"/>
    </xf>
    <xf numFmtId="4" fontId="4" fillId="0" borderId="20" xfId="11" applyNumberFormat="1" applyFont="1" applyFill="1" applyBorder="1" applyAlignment="1">
      <alignment horizontal="right" wrapText="1"/>
    </xf>
    <xf numFmtId="4" fontId="8" fillId="0" borderId="7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4" fontId="4" fillId="6" borderId="14" xfId="11" applyNumberFormat="1" applyFont="1" applyFill="1" applyBorder="1" applyAlignment="1">
      <alignment horizontal="center" wrapText="1"/>
    </xf>
    <xf numFmtId="4" fontId="4" fillId="6" borderId="19" xfId="11" applyNumberFormat="1" applyFont="1" applyFill="1" applyBorder="1" applyAlignment="1">
      <alignment horizontal="center" wrapText="1"/>
    </xf>
    <xf numFmtId="49" fontId="4" fillId="7" borderId="22" xfId="11" applyNumberFormat="1" applyFont="1" applyFill="1" applyBorder="1" applyAlignment="1">
      <alignment horizontal="center" wrapText="1"/>
    </xf>
    <xf numFmtId="49" fontId="4" fillId="7" borderId="34" xfId="11" applyNumberFormat="1" applyFont="1" applyFill="1" applyBorder="1" applyAlignment="1">
      <alignment horizontal="center" wrapText="1"/>
    </xf>
    <xf numFmtId="4" fontId="4" fillId="0" borderId="17" xfId="11" applyNumberFormat="1" applyFont="1" applyFill="1" applyBorder="1" applyAlignment="1">
      <alignment horizontal="right" wrapText="1"/>
    </xf>
    <xf numFmtId="49" fontId="4" fillId="6" borderId="17" xfId="11" applyNumberFormat="1" applyFont="1" applyFill="1" applyBorder="1" applyAlignment="1">
      <alignment horizontal="center" wrapText="1"/>
    </xf>
    <xf numFmtId="49" fontId="4" fillId="6" borderId="22" xfId="11" applyNumberFormat="1" applyFont="1" applyFill="1" applyBorder="1" applyAlignment="1">
      <alignment horizontal="center" wrapText="1"/>
    </xf>
    <xf numFmtId="4" fontId="4" fillId="6" borderId="19" xfId="0" applyNumberFormat="1" applyFont="1" applyFill="1" applyBorder="1" applyAlignment="1">
      <alignment horizontal="center" wrapText="1"/>
    </xf>
    <xf numFmtId="4" fontId="4" fillId="6" borderId="7" xfId="11" applyNumberFormat="1" applyFont="1" applyFill="1" applyBorder="1" applyAlignment="1">
      <alignment horizontal="center" wrapText="1"/>
    </xf>
    <xf numFmtId="49" fontId="4" fillId="7" borderId="17" xfId="11" applyNumberFormat="1" applyFont="1" applyFill="1" applyBorder="1" applyAlignment="1">
      <alignment horizontal="center" wrapText="1"/>
    </xf>
    <xf numFmtId="0" fontId="4" fillId="6" borderId="36" xfId="0" applyFont="1" applyFill="1" applyBorder="1" applyAlignment="1">
      <alignment horizontal="center" wrapText="1"/>
    </xf>
    <xf numFmtId="0" fontId="4" fillId="6" borderId="38" xfId="0" applyFont="1" applyFill="1" applyBorder="1" applyAlignment="1">
      <alignment horizontal="center" wrapText="1"/>
    </xf>
    <xf numFmtId="49" fontId="4" fillId="9" borderId="0" xfId="18" applyNumberFormat="1" applyFont="1" applyFill="1" applyBorder="1" applyAlignment="1">
      <alignment horizontal="right"/>
    </xf>
    <xf numFmtId="0" fontId="4" fillId="9" borderId="0" xfId="0" applyNumberFormat="1" applyFont="1" applyFill="1" applyBorder="1" applyAlignment="1">
      <alignment horizontal="center" vertical="center" wrapText="1"/>
    </xf>
    <xf numFmtId="49" fontId="14" fillId="9" borderId="0" xfId="18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0" fontId="4" fillId="9" borderId="0" xfId="0" applyFont="1" applyFill="1" applyBorder="1" applyAlignment="1">
      <alignment horizontal="right" wrapText="1"/>
    </xf>
    <xf numFmtId="0" fontId="8" fillId="9" borderId="0" xfId="0" applyFont="1" applyFill="1" applyAlignment="1">
      <alignment horizontal="left" vertical="center" wrapText="1"/>
    </xf>
    <xf numFmtId="0" fontId="4" fillId="9" borderId="0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wrapText="1"/>
    </xf>
    <xf numFmtId="0" fontId="4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2" fillId="9" borderId="0" xfId="0" applyFont="1" applyFill="1" applyBorder="1" applyAlignment="1">
      <alignment vertical="center" wrapText="1"/>
    </xf>
    <xf numFmtId="0" fontId="4" fillId="9" borderId="0" xfId="0" applyFont="1" applyFill="1" applyAlignment="1">
      <alignment horizontal="left" vertical="center"/>
    </xf>
    <xf numFmtId="0" fontId="2" fillId="9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0" fontId="8" fillId="9" borderId="0" xfId="0" applyFont="1" applyFill="1" applyAlignment="1">
      <alignment horizontal="left" vertical="center"/>
    </xf>
    <xf numFmtId="0" fontId="8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9" borderId="0" xfId="0" applyFont="1" applyFill="1" applyBorder="1" applyAlignment="1">
      <alignment vertical="center"/>
    </xf>
    <xf numFmtId="0" fontId="14" fillId="9" borderId="0" xfId="0" applyFont="1" applyFill="1" applyAlignment="1">
      <alignment horizontal="left"/>
    </xf>
    <xf numFmtId="0" fontId="14" fillId="9" borderId="0" xfId="0" applyFont="1" applyFill="1" applyAlignment="1">
      <alignment horizontal="center" wrapText="1"/>
    </xf>
    <xf numFmtId="0" fontId="4" fillId="9" borderId="3" xfId="0" applyFont="1" applyFill="1" applyBorder="1" applyAlignment="1">
      <alignment horizontal="left" wrapText="1"/>
    </xf>
    <xf numFmtId="164" fontId="3" fillId="9" borderId="0" xfId="14" applyNumberFormat="1" applyFont="1" applyFill="1" applyBorder="1" applyAlignment="1">
      <alignment horizontal="right" wrapText="1"/>
    </xf>
    <xf numFmtId="0" fontId="3" fillId="9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right" vertical="center" wrapText="1"/>
    </xf>
    <xf numFmtId="0" fontId="10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right" vertical="center"/>
    </xf>
    <xf numFmtId="0" fontId="9" fillId="9" borderId="0" xfId="0" applyFont="1" applyFill="1" applyAlignment="1">
      <alignment vertical="center"/>
    </xf>
    <xf numFmtId="0" fontId="4" fillId="9" borderId="19" xfId="1" applyFont="1" applyFill="1" applyBorder="1" applyAlignment="1">
      <alignment wrapText="1" shrinkToFit="1"/>
    </xf>
    <xf numFmtId="0" fontId="4" fillId="7" borderId="25" xfId="0" applyFont="1" applyFill="1" applyBorder="1" applyAlignment="1">
      <alignment horizontal="center"/>
    </xf>
    <xf numFmtId="4" fontId="4" fillId="0" borderId="14" xfId="11" applyNumberFormat="1" applyFont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11" applyNumberFormat="1" applyFont="1" applyBorder="1" applyAlignment="1">
      <alignment horizontal="right" wrapText="1"/>
    </xf>
    <xf numFmtId="49" fontId="4" fillId="0" borderId="28" xfId="11" applyNumberFormat="1" applyFont="1" applyBorder="1" applyAlignment="1">
      <alignment horizontal="center" wrapText="1"/>
    </xf>
    <xf numFmtId="4" fontId="4" fillId="0" borderId="37" xfId="11" applyNumberFormat="1" applyFont="1" applyFill="1" applyBorder="1" applyAlignment="1">
      <alignment horizontal="right" wrapText="1"/>
    </xf>
    <xf numFmtId="4" fontId="8" fillId="0" borderId="7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vertical="center" wrapText="1"/>
    </xf>
    <xf numFmtId="49" fontId="4" fillId="0" borderId="22" xfId="11" applyNumberFormat="1" applyFont="1" applyBorder="1" applyAlignment="1">
      <alignment horizontal="left" wrapText="1"/>
    </xf>
    <xf numFmtId="49" fontId="4" fillId="0" borderId="29" xfId="11" applyNumberFormat="1" applyFont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left" wrapText="1"/>
    </xf>
    <xf numFmtId="0" fontId="8" fillId="9" borderId="0" xfId="0" applyFont="1" applyFill="1" applyAlignment="1">
      <alignment wrapText="1"/>
    </xf>
    <xf numFmtId="1" fontId="8" fillId="9" borderId="0" xfId="0" applyNumberFormat="1" applyFont="1" applyFill="1" applyAlignment="1">
      <alignment wrapText="1"/>
    </xf>
    <xf numFmtId="4" fontId="8" fillId="0" borderId="0" xfId="0" applyNumberFormat="1" applyFont="1" applyAlignment="1">
      <alignment vertical="center" wrapText="1"/>
    </xf>
    <xf numFmtId="49" fontId="4" fillId="0" borderId="24" xfId="11" applyNumberFormat="1" applyFont="1" applyBorder="1" applyAlignment="1">
      <alignment horizontal="center" vertical="center" wrapText="1"/>
    </xf>
    <xf numFmtId="0" fontId="4" fillId="9" borderId="6" xfId="1" applyFont="1" applyFill="1" applyBorder="1" applyAlignment="1">
      <alignment wrapText="1" shrinkToFit="1"/>
    </xf>
    <xf numFmtId="49" fontId="4" fillId="0" borderId="13" xfId="0" applyNumberFormat="1" applyFont="1" applyBorder="1" applyAlignment="1">
      <alignment horizontal="center" wrapText="1"/>
    </xf>
    <xf numFmtId="49" fontId="4" fillId="6" borderId="18" xfId="11" applyNumberFormat="1" applyFont="1" applyFill="1" applyBorder="1" applyAlignment="1">
      <alignment horizontal="center" wrapText="1"/>
    </xf>
    <xf numFmtId="4" fontId="4" fillId="0" borderId="19" xfId="11" applyNumberFormat="1" applyFont="1" applyBorder="1" applyAlignment="1">
      <alignment wrapText="1"/>
    </xf>
    <xf numFmtId="4" fontId="4" fillId="7" borderId="19" xfId="11" applyNumberFormat="1" applyFont="1" applyFill="1" applyBorder="1" applyAlignment="1">
      <alignment horizontal="center" wrapText="1"/>
    </xf>
    <xf numFmtId="49" fontId="4" fillId="0" borderId="19" xfId="11" applyNumberFormat="1" applyFont="1" applyBorder="1" applyAlignment="1">
      <alignment horizontal="right" wrapText="1"/>
    </xf>
    <xf numFmtId="0" fontId="4" fillId="9" borderId="6" xfId="1" applyFont="1" applyFill="1" applyBorder="1" applyAlignment="1">
      <alignment horizontal="center" wrapText="1" shrinkToFit="1"/>
    </xf>
    <xf numFmtId="0" fontId="4" fillId="9" borderId="19" xfId="1" applyFont="1" applyFill="1" applyBorder="1" applyAlignment="1">
      <alignment horizontal="left" wrapText="1" indent="1" shrinkToFit="1"/>
    </xf>
    <xf numFmtId="164" fontId="2" fillId="9" borderId="0" xfId="14" applyNumberFormat="1" applyFont="1" applyFill="1" applyBorder="1" applyAlignment="1">
      <alignment horizontal="center" wrapText="1"/>
    </xf>
    <xf numFmtId="164" fontId="3" fillId="9" borderId="0" xfId="14" applyNumberFormat="1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14" applyNumberFormat="1" applyFont="1" applyFill="1" applyBorder="1" applyAlignment="1">
      <alignment horizontal="center" vertical="center" wrapText="1"/>
    </xf>
    <xf numFmtId="164" fontId="4" fillId="0" borderId="6" xfId="1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4" fillId="0" borderId="19" xfId="11" applyNumberFormat="1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/>
    </xf>
    <xf numFmtId="49" fontId="4" fillId="7" borderId="6" xfId="11" applyNumberFormat="1" applyFont="1" applyFill="1" applyBorder="1" applyAlignment="1">
      <alignment horizontal="center" vertical="center" wrapText="1"/>
    </xf>
    <xf numFmtId="49" fontId="4" fillId="7" borderId="1" xfId="11" applyNumberFormat="1" applyFont="1" applyFill="1" applyBorder="1" applyAlignment="1">
      <alignment horizontal="center" vertical="center" wrapText="1"/>
    </xf>
    <xf numFmtId="49" fontId="4" fillId="7" borderId="23" xfId="11" applyNumberFormat="1" applyFont="1" applyFill="1" applyBorder="1" applyAlignment="1">
      <alignment horizontal="center" vertical="center" wrapText="1"/>
    </xf>
    <xf numFmtId="49" fontId="4" fillId="7" borderId="24" xfId="11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 horizontal="center" wrapText="1"/>
    </xf>
    <xf numFmtId="49" fontId="4" fillId="0" borderId="6" xfId="11" applyNumberFormat="1" applyFont="1" applyBorder="1" applyAlignment="1">
      <alignment horizontal="center" wrapText="1"/>
    </xf>
    <xf numFmtId="49" fontId="4" fillId="0" borderId="7" xfId="11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 wrapText="1"/>
    </xf>
    <xf numFmtId="164" fontId="2" fillId="9" borderId="0" xfId="14" applyNumberFormat="1" applyFont="1" applyFill="1" applyBorder="1" applyAlignment="1">
      <alignment horizontal="center" wrapText="1"/>
    </xf>
    <xf numFmtId="164" fontId="3" fillId="9" borderId="0" xfId="14" applyNumberFormat="1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4" applyNumberFormat="1" applyFont="1" applyFill="1" applyBorder="1" applyAlignment="1">
      <alignment horizontal="center" vertical="center" wrapText="1"/>
    </xf>
    <xf numFmtId="164" fontId="4" fillId="0" borderId="6" xfId="14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23" xfId="14" applyNumberFormat="1" applyFont="1" applyFill="1" applyBorder="1" applyAlignment="1">
      <alignment horizontal="center" vertical="center" wrapText="1"/>
    </xf>
    <xf numFmtId="49" fontId="4" fillId="0" borderId="24" xfId="14" applyNumberFormat="1" applyFont="1" applyFill="1" applyBorder="1" applyAlignment="1">
      <alignment horizontal="center" vertical="center" wrapText="1"/>
    </xf>
    <xf numFmtId="49" fontId="4" fillId="0" borderId="29" xfId="14" applyNumberFormat="1" applyFont="1" applyFill="1" applyBorder="1" applyAlignment="1">
      <alignment horizontal="center" vertical="center" wrapText="1"/>
    </xf>
    <xf numFmtId="49" fontId="4" fillId="0" borderId="30" xfId="1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9" xfId="11" applyNumberFormat="1" applyFont="1" applyFill="1" applyBorder="1" applyAlignment="1">
      <alignment horizontal="center" vertical="center" wrapText="1"/>
    </xf>
    <xf numFmtId="49" fontId="4" fillId="0" borderId="6" xfId="11" applyNumberFormat="1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/>
    </xf>
    <xf numFmtId="49" fontId="4" fillId="7" borderId="6" xfId="11" applyNumberFormat="1" applyFont="1" applyFill="1" applyBorder="1" applyAlignment="1">
      <alignment horizontal="center" vertical="center" wrapText="1"/>
    </xf>
    <xf numFmtId="49" fontId="4" fillId="7" borderId="1" xfId="1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3" xfId="11" applyNumberFormat="1" applyFont="1" applyFill="1" applyBorder="1" applyAlignment="1">
      <alignment horizontal="center" vertical="center" wrapText="1"/>
    </xf>
    <xf numFmtId="49" fontId="4" fillId="7" borderId="23" xfId="11" applyNumberFormat="1" applyFont="1" applyFill="1" applyBorder="1" applyAlignment="1">
      <alignment horizontal="center" vertical="center" wrapText="1"/>
    </xf>
    <xf numFmtId="49" fontId="4" fillId="7" borderId="24" xfId="11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9" fontId="4" fillId="9" borderId="2" xfId="18" applyNumberFormat="1" applyFont="1" applyFill="1" applyBorder="1" applyAlignment="1">
      <alignment horizontal="center" vertical="center"/>
    </xf>
    <xf numFmtId="49" fontId="14" fillId="9" borderId="10" xfId="18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right" vertical="center" wrapText="1"/>
    </xf>
  </cellXfs>
  <cellStyles count="698">
    <cellStyle name="20% - Акцент1 2" xfId="20"/>
    <cellStyle name="20% - Акцент1 2 2" xfId="21"/>
    <cellStyle name="20% - Акцент1 2 3" xfId="22"/>
    <cellStyle name="20% - Акцент1 2 4" xfId="23"/>
    <cellStyle name="20% - Акцент1 3" xfId="24"/>
    <cellStyle name="20% - Акцент1 3 2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19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30"/>
    <cellStyle name="20% - Акцент3 2" xfId="42"/>
    <cellStyle name="20% - Акцент3 2 2" xfId="43"/>
    <cellStyle name="20% - Акцент3 2 3" xfId="44"/>
    <cellStyle name="20% - Акцент3 3" xfId="45"/>
    <cellStyle name="20% - Акцент3 3 2" xfId="46"/>
    <cellStyle name="20% - Акцент3 4" xfId="47"/>
    <cellStyle name="20% - Акцент3 5" xfId="48"/>
    <cellStyle name="20% - Акцент3 6" xfId="49"/>
    <cellStyle name="20% - Акцент3 7" xfId="50"/>
    <cellStyle name="20% - Акцент3 8" xfId="41"/>
    <cellStyle name="20% - Акцент4 2" xfId="52"/>
    <cellStyle name="20% - Акцент4 2 2" xfId="53"/>
    <cellStyle name="20% - Акцент4 2 3" xfId="54"/>
    <cellStyle name="20% - Акцент4 2 4" xfId="55"/>
    <cellStyle name="20% - Акцент4 3" xfId="56"/>
    <cellStyle name="20% - Акцент4 3 2" xfId="57"/>
    <cellStyle name="20% - Акцент4 4" xfId="58"/>
    <cellStyle name="20% - Акцент4 5" xfId="59"/>
    <cellStyle name="20% - Акцент4 6" xfId="60"/>
    <cellStyle name="20% - Акцент4 7" xfId="61"/>
    <cellStyle name="20% - Акцент4 8" xfId="51"/>
    <cellStyle name="20% - Акцент5 2" xfId="63"/>
    <cellStyle name="20% - Акцент5 2 2" xfId="64"/>
    <cellStyle name="20% - Акцент5 2 3" xfId="65"/>
    <cellStyle name="20% - Акцент5 3" xfId="66"/>
    <cellStyle name="20% - Акцент5 3 2" xfId="67"/>
    <cellStyle name="20% - Акцент5 4" xfId="68"/>
    <cellStyle name="20% - Акцент5 5" xfId="69"/>
    <cellStyle name="20% - Акцент5 6" xfId="70"/>
    <cellStyle name="20% - Акцент5 7" xfId="71"/>
    <cellStyle name="20% - Акцент5 8" xfId="62"/>
    <cellStyle name="20% - Акцент6 2" xfId="73"/>
    <cellStyle name="20% - Акцент6 2 2" xfId="74"/>
    <cellStyle name="20% - Акцент6 2 3" xfId="75"/>
    <cellStyle name="20% - Акцент6 2 4" xfId="76"/>
    <cellStyle name="20% - Акцент6 3" xfId="77"/>
    <cellStyle name="20% - Акцент6 3 2" xfId="78"/>
    <cellStyle name="20% - Акцент6 4" xfId="79"/>
    <cellStyle name="20% - Акцент6 5" xfId="80"/>
    <cellStyle name="20% - Акцент6 6" xfId="81"/>
    <cellStyle name="20% - Акцент6 7" xfId="82"/>
    <cellStyle name="20% - Акцент6 8" xfId="72"/>
    <cellStyle name="40% - Акцент1 2" xfId="84"/>
    <cellStyle name="40% - Акцент1 2 2" xfId="85"/>
    <cellStyle name="40% - Акцент1 2 3" xfId="86"/>
    <cellStyle name="40% - Акцент1 2 4" xfId="87"/>
    <cellStyle name="40% - Акцент1 3" xfId="88"/>
    <cellStyle name="40% - Акцент1 3 2" xfId="89"/>
    <cellStyle name="40% - Акцент1 4" xfId="90"/>
    <cellStyle name="40% - Акцент1 5" xfId="91"/>
    <cellStyle name="40% - Акцент1 6" xfId="92"/>
    <cellStyle name="40% - Акцент1 7" xfId="93"/>
    <cellStyle name="40% - Акцент1 8" xfId="83"/>
    <cellStyle name="40% - Акцент2 2" xfId="95"/>
    <cellStyle name="40% - Акцент2 2 2" xfId="96"/>
    <cellStyle name="40% - Акцент2 2 3" xfId="97"/>
    <cellStyle name="40% - Акцент2 3" xfId="98"/>
    <cellStyle name="40% - Акцент2 3 2" xfId="99"/>
    <cellStyle name="40% - Акцент2 4" xfId="100"/>
    <cellStyle name="40% - Акцент2 5" xfId="101"/>
    <cellStyle name="40% - Акцент2 6" xfId="102"/>
    <cellStyle name="40% - Акцент2 7" xfId="103"/>
    <cellStyle name="40% - Акцент2 8" xfId="94"/>
    <cellStyle name="40% - Акцент3 2" xfId="105"/>
    <cellStyle name="40% - Акцент3 2 2" xfId="106"/>
    <cellStyle name="40% - Акцент3 2 3" xfId="107"/>
    <cellStyle name="40% - Акцент3 3" xfId="108"/>
    <cellStyle name="40% - Акцент3 3 2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3 8" xfId="10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3" xfId="119"/>
    <cellStyle name="40% - Акцент4 3 2" xfId="120"/>
    <cellStyle name="40% - Акцент4 4" xfId="121"/>
    <cellStyle name="40% - Акцент4 5" xfId="122"/>
    <cellStyle name="40% - Акцент4 6" xfId="123"/>
    <cellStyle name="40% - Акцент4 7" xfId="124"/>
    <cellStyle name="40% - Акцент4 8" xfId="114"/>
    <cellStyle name="40% - Акцент5 2" xfId="126"/>
    <cellStyle name="40% - Акцент5 2 2" xfId="127"/>
    <cellStyle name="40% - Акцент5 2 3" xfId="128"/>
    <cellStyle name="40% - Акцент5 2 4" xfId="129"/>
    <cellStyle name="40% - Акцент5 3" xfId="130"/>
    <cellStyle name="40% - Акцент5 3 2" xfId="131"/>
    <cellStyle name="40% - Акцент5 4" xfId="132"/>
    <cellStyle name="40% - Акцент5 5" xfId="133"/>
    <cellStyle name="40% - Акцент5 6" xfId="134"/>
    <cellStyle name="40% - Акцент5 7" xfId="135"/>
    <cellStyle name="40% - Акцент5 8" xfId="125"/>
    <cellStyle name="40% - Акцент6 2" xfId="137"/>
    <cellStyle name="40% - Акцент6 2 2" xfId="138"/>
    <cellStyle name="40% - Акцент6 2 3" xfId="139"/>
    <cellStyle name="40% - Акцент6 2 4" xfId="140"/>
    <cellStyle name="40% - Акцент6 3" xfId="141"/>
    <cellStyle name="40% - Акцент6 3 2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36"/>
    <cellStyle name="60% - Акцент1 2" xfId="148"/>
    <cellStyle name="60% - Акцент1 2 2" xfId="149"/>
    <cellStyle name="60% - Акцент1 2 3" xfId="150"/>
    <cellStyle name="60% - Акцент1 2 4" xfId="151"/>
    <cellStyle name="60% - Акцент1 3" xfId="152"/>
    <cellStyle name="60% - Акцент1 3 2" xfId="153"/>
    <cellStyle name="60% - Акцент1 4" xfId="154"/>
    <cellStyle name="60% - Акцент1 5" xfId="155"/>
    <cellStyle name="60% - Акцент1 6" xfId="156"/>
    <cellStyle name="60% - Акцент1 7" xfId="157"/>
    <cellStyle name="60% - Акцент1 8" xfId="147"/>
    <cellStyle name="60% - Акцент2 2" xfId="159"/>
    <cellStyle name="60% - Акцент2 2 2" xfId="160"/>
    <cellStyle name="60% - Акцент2 2 3" xfId="161"/>
    <cellStyle name="60% - Акцент2 2 4" xfId="162"/>
    <cellStyle name="60% - Акцент2 3" xfId="163"/>
    <cellStyle name="60% - Акцент2 3 2" xfId="164"/>
    <cellStyle name="60% - Акцент2 4" xfId="165"/>
    <cellStyle name="60% - Акцент2 5" xfId="166"/>
    <cellStyle name="60% - Акцент2 6" xfId="167"/>
    <cellStyle name="60% - Акцент2 7" xfId="168"/>
    <cellStyle name="60% - Акцент2 8" xfId="158"/>
    <cellStyle name="60% - Акцент3 2" xfId="170"/>
    <cellStyle name="60% - Акцент3 2 2" xfId="171"/>
    <cellStyle name="60% - Акцент3 2 3" xfId="172"/>
    <cellStyle name="60% - Акцент3 2 4" xfId="173"/>
    <cellStyle name="60% - Акцент3 3" xfId="174"/>
    <cellStyle name="60% - Акцент3 3 2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69"/>
    <cellStyle name="60% - Акцент4 2" xfId="181"/>
    <cellStyle name="60% - Акцент4 2 2" xfId="182"/>
    <cellStyle name="60% - Акцент4 2 3" xfId="183"/>
    <cellStyle name="60% - Акцент4 2 4" xfId="184"/>
    <cellStyle name="60% - Акцент4 3" xfId="185"/>
    <cellStyle name="60% - Акцент4 3 2" xfId="186"/>
    <cellStyle name="60% - Акцент4 4" xfId="187"/>
    <cellStyle name="60% - Акцент4 5" xfId="188"/>
    <cellStyle name="60% - Акцент4 6" xfId="189"/>
    <cellStyle name="60% - Акцент4 7" xfId="190"/>
    <cellStyle name="60% - Акцент4 8" xfId="180"/>
    <cellStyle name="60% - Акцент5 2" xfId="192"/>
    <cellStyle name="60% - Акцент5 2 2" xfId="193"/>
    <cellStyle name="60% - Акцент5 2 3" xfId="194"/>
    <cellStyle name="60% - Акцент5 2 4" xfId="195"/>
    <cellStyle name="60% - Акцент5 3" xfId="196"/>
    <cellStyle name="60% - Акцент5 3 2" xfId="197"/>
    <cellStyle name="60% - Акцент5 4" xfId="198"/>
    <cellStyle name="60% - Акцент5 5" xfId="199"/>
    <cellStyle name="60% - Акцент5 6" xfId="200"/>
    <cellStyle name="60% - Акцент5 7" xfId="201"/>
    <cellStyle name="60% - Акцент5 8" xfId="191"/>
    <cellStyle name="60% - Акцент6 2" xfId="203"/>
    <cellStyle name="60% - Акцент6 2 2" xfId="204"/>
    <cellStyle name="60% - Акцент6 2 3" xfId="205"/>
    <cellStyle name="60% - Акцент6 2 4" xfId="206"/>
    <cellStyle name="60% - Акцент6 3" xfId="207"/>
    <cellStyle name="60% - Акцент6 3 2" xfId="208"/>
    <cellStyle name="60% - Акцент6 4" xfId="209"/>
    <cellStyle name="60% - Акцент6 5" xfId="210"/>
    <cellStyle name="60% - Акцент6 6" xfId="211"/>
    <cellStyle name="60% - Акцент6 7" xfId="212"/>
    <cellStyle name="60% - Акцент6 8" xfId="202"/>
    <cellStyle name="Акцент1 2" xfId="214"/>
    <cellStyle name="Акцент1 2 2" xfId="215"/>
    <cellStyle name="Акцент1 2 3" xfId="216"/>
    <cellStyle name="Акцент1 2 4" xfId="217"/>
    <cellStyle name="Акцент1 3" xfId="218"/>
    <cellStyle name="Акцент1 3 2" xfId="219"/>
    <cellStyle name="Акцент1 4" xfId="220"/>
    <cellStyle name="Акцент1 5" xfId="221"/>
    <cellStyle name="Акцент1 6" xfId="222"/>
    <cellStyle name="Акцент1 7" xfId="223"/>
    <cellStyle name="Акцент1 8" xfId="213"/>
    <cellStyle name="Акцент2 2" xfId="225"/>
    <cellStyle name="Акцент2 2 2" xfId="226"/>
    <cellStyle name="Акцент2 2 3" xfId="227"/>
    <cellStyle name="Акцент2 2 4" xfId="228"/>
    <cellStyle name="Акцент2 3" xfId="229"/>
    <cellStyle name="Акцент2 3 2" xfId="230"/>
    <cellStyle name="Акцент2 4" xfId="231"/>
    <cellStyle name="Акцент2 5" xfId="232"/>
    <cellStyle name="Акцент2 6" xfId="233"/>
    <cellStyle name="Акцент2 7" xfId="234"/>
    <cellStyle name="Акцент2 8" xfId="224"/>
    <cellStyle name="Акцент3 2" xfId="236"/>
    <cellStyle name="Акцент3 2 2" xfId="237"/>
    <cellStyle name="Акцент3 2 3" xfId="238"/>
    <cellStyle name="Акцент3 2 4" xfId="239"/>
    <cellStyle name="Акцент3 3" xfId="240"/>
    <cellStyle name="Акцент3 3 2" xfId="241"/>
    <cellStyle name="Акцент3 4" xfId="242"/>
    <cellStyle name="Акцент3 5" xfId="243"/>
    <cellStyle name="Акцент3 6" xfId="244"/>
    <cellStyle name="Акцент3 7" xfId="245"/>
    <cellStyle name="Акцент3 8" xfId="235"/>
    <cellStyle name="Акцент4 2" xfId="247"/>
    <cellStyle name="Акцент4 2 2" xfId="248"/>
    <cellStyle name="Акцент4 2 3" xfId="249"/>
    <cellStyle name="Акцент4 2 4" xfId="250"/>
    <cellStyle name="Акцент4 3" xfId="251"/>
    <cellStyle name="Акцент4 3 2" xfId="252"/>
    <cellStyle name="Акцент4 4" xfId="253"/>
    <cellStyle name="Акцент4 5" xfId="254"/>
    <cellStyle name="Акцент4 6" xfId="255"/>
    <cellStyle name="Акцент4 7" xfId="256"/>
    <cellStyle name="Акцент4 8" xfId="246"/>
    <cellStyle name="Акцент5 2" xfId="258"/>
    <cellStyle name="Акцент5 2 2" xfId="259"/>
    <cellStyle name="Акцент5 2 3" xfId="260"/>
    <cellStyle name="Акцент5 2 4" xfId="261"/>
    <cellStyle name="Акцент5 3" xfId="262"/>
    <cellStyle name="Акцент5 3 2" xfId="263"/>
    <cellStyle name="Акцент5 4" xfId="264"/>
    <cellStyle name="Акцент5 5" xfId="265"/>
    <cellStyle name="Акцент5 6" xfId="266"/>
    <cellStyle name="Акцент5 7" xfId="267"/>
    <cellStyle name="Акцент5 8" xfId="257"/>
    <cellStyle name="Акцент6 2" xfId="269"/>
    <cellStyle name="Акцент6 2 2" xfId="270"/>
    <cellStyle name="Акцент6 2 3" xfId="271"/>
    <cellStyle name="Акцент6 2 4" xfId="272"/>
    <cellStyle name="Акцент6 3" xfId="273"/>
    <cellStyle name="Акцент6 3 2" xfId="274"/>
    <cellStyle name="Акцент6 4" xfId="275"/>
    <cellStyle name="Акцент6 5" xfId="276"/>
    <cellStyle name="Акцент6 6" xfId="277"/>
    <cellStyle name="Акцент6 7" xfId="278"/>
    <cellStyle name="Акцент6 8" xfId="268"/>
    <cellStyle name="Ввод  2" xfId="280"/>
    <cellStyle name="Ввод  3" xfId="281"/>
    <cellStyle name="Ввод  4" xfId="282"/>
    <cellStyle name="Ввод  5" xfId="283"/>
    <cellStyle name="Ввод  6" xfId="284"/>
    <cellStyle name="Ввод  7" xfId="285"/>
    <cellStyle name="Ввод  8" xfId="279"/>
    <cellStyle name="Вывод 2" xfId="287"/>
    <cellStyle name="Вывод 2 2" xfId="288"/>
    <cellStyle name="Вывод 2 3" xfId="289"/>
    <cellStyle name="Вывод 3" xfId="290"/>
    <cellStyle name="Вывод 4" xfId="291"/>
    <cellStyle name="Вывод 5" xfId="292"/>
    <cellStyle name="Вывод 6" xfId="293"/>
    <cellStyle name="Вывод 7" xfId="294"/>
    <cellStyle name="Вывод 8" xfId="286"/>
    <cellStyle name="Вычисление 2" xfId="296"/>
    <cellStyle name="Вычисление 2 2" xfId="297"/>
    <cellStyle name="Вычисление 2 3" xfId="298"/>
    <cellStyle name="Вычисление 3" xfId="299"/>
    <cellStyle name="Вычисление 4" xfId="300"/>
    <cellStyle name="Вычисление 5" xfId="301"/>
    <cellStyle name="Вычисление 6" xfId="302"/>
    <cellStyle name="Вычисление 7" xfId="303"/>
    <cellStyle name="Вычисление 8" xfId="295"/>
    <cellStyle name="Денежный 2" xfId="304"/>
    <cellStyle name="Заголовок 1 2" xfId="306"/>
    <cellStyle name="Заголовок 1 2 2" xfId="307"/>
    <cellStyle name="Заголовок 1 2 3" xfId="308"/>
    <cellStyle name="Заголовок 1 3" xfId="309"/>
    <cellStyle name="Заголовок 1 4" xfId="310"/>
    <cellStyle name="Заголовок 1 5" xfId="311"/>
    <cellStyle name="Заголовок 1 6" xfId="312"/>
    <cellStyle name="Заголовок 1 7" xfId="313"/>
    <cellStyle name="Заголовок 1 8" xfId="305"/>
    <cellStyle name="Заголовок 2 2" xfId="315"/>
    <cellStyle name="Заголовок 2 2 2" xfId="316"/>
    <cellStyle name="Заголовок 2 2 3" xfId="317"/>
    <cellStyle name="Заголовок 2 3" xfId="318"/>
    <cellStyle name="Заголовок 2 4" xfId="319"/>
    <cellStyle name="Заголовок 2 5" xfId="320"/>
    <cellStyle name="Заголовок 2 6" xfId="321"/>
    <cellStyle name="Заголовок 2 7" xfId="322"/>
    <cellStyle name="Заголовок 2 8" xfId="314"/>
    <cellStyle name="Заголовок 3 2" xfId="324"/>
    <cellStyle name="Заголовок 3 2 2" xfId="325"/>
    <cellStyle name="Заголовок 3 2 3" xfId="326"/>
    <cellStyle name="Заголовок 3 3" xfId="327"/>
    <cellStyle name="Заголовок 3 4" xfId="328"/>
    <cellStyle name="Заголовок 3 5" xfId="329"/>
    <cellStyle name="Заголовок 3 6" xfId="330"/>
    <cellStyle name="Заголовок 3 7" xfId="331"/>
    <cellStyle name="Заголовок 3 8" xfId="323"/>
    <cellStyle name="Заголовок 4 2" xfId="333"/>
    <cellStyle name="Заголовок 4 2 2" xfId="334"/>
    <cellStyle name="Заголовок 4 2 3" xfId="335"/>
    <cellStyle name="Заголовок 4 3" xfId="336"/>
    <cellStyle name="Заголовок 4 4" xfId="337"/>
    <cellStyle name="Заголовок 4 5" xfId="338"/>
    <cellStyle name="Заголовок 4 6" xfId="339"/>
    <cellStyle name="Заголовок 4 7" xfId="340"/>
    <cellStyle name="Заголовок 4 8" xfId="332"/>
    <cellStyle name="Итог 2" xfId="342"/>
    <cellStyle name="Итог 2 2" xfId="343"/>
    <cellStyle name="Итог 2 3" xfId="344"/>
    <cellStyle name="Итог 2 4" xfId="345"/>
    <cellStyle name="Итог 3" xfId="346"/>
    <cellStyle name="Итог 3 2" xfId="347"/>
    <cellStyle name="Итог 4" xfId="348"/>
    <cellStyle name="Итог 5" xfId="349"/>
    <cellStyle name="Итог 6" xfId="350"/>
    <cellStyle name="Итог 7" xfId="351"/>
    <cellStyle name="Итог 8" xfId="341"/>
    <cellStyle name="Контрольная ячейка 2" xfId="353"/>
    <cellStyle name="Контрольная ячейка 2 2" xfId="354"/>
    <cellStyle name="Контрольная ячейка 2 3" xfId="355"/>
    <cellStyle name="Контрольная ячейка 2 4" xfId="356"/>
    <cellStyle name="Контрольная ячейка 3" xfId="357"/>
    <cellStyle name="Контрольная ячейка 3 2" xfId="358"/>
    <cellStyle name="Контрольная ячейка 4" xfId="359"/>
    <cellStyle name="Контрольная ячейка 5" xfId="360"/>
    <cellStyle name="Контрольная ячейка 6" xfId="361"/>
    <cellStyle name="Контрольная ячейка 7" xfId="362"/>
    <cellStyle name="Контрольная ячейка 8" xfId="352"/>
    <cellStyle name="Название 2" xfId="364"/>
    <cellStyle name="Название 2 2" xfId="365"/>
    <cellStyle name="Название 2 3" xfId="366"/>
    <cellStyle name="Название 3" xfId="367"/>
    <cellStyle name="Название 4" xfId="368"/>
    <cellStyle name="Название 5" xfId="369"/>
    <cellStyle name="Название 6" xfId="370"/>
    <cellStyle name="Название 7" xfId="371"/>
    <cellStyle name="Название 8" xfId="363"/>
    <cellStyle name="Нейтральный 2" xfId="373"/>
    <cellStyle name="Нейтральный 3" xfId="374"/>
    <cellStyle name="Нейтральный 4" xfId="375"/>
    <cellStyle name="Нейтральный 5" xfId="376"/>
    <cellStyle name="Нейтральный 6" xfId="377"/>
    <cellStyle name="Нейтральный 7" xfId="378"/>
    <cellStyle name="Нейтральный 8" xfId="372"/>
    <cellStyle name="Обычный" xfId="0" builtinId="0"/>
    <cellStyle name="Обычный 10" xfId="379"/>
    <cellStyle name="Обычный 11" xfId="380"/>
    <cellStyle name="Обычный 12" xfId="381"/>
    <cellStyle name="Обычный 13" xfId="382"/>
    <cellStyle name="Обычный 14" xfId="383"/>
    <cellStyle name="Обычный 15" xfId="384"/>
    <cellStyle name="Обычный 16" xfId="385"/>
    <cellStyle name="Обычный 17" xfId="386"/>
    <cellStyle name="Обычный 18" xfId="387"/>
    <cellStyle name="Обычный 19" xfId="388"/>
    <cellStyle name="Обычный 2" xfId="1"/>
    <cellStyle name="Обычный 2 10" xfId="389"/>
    <cellStyle name="Обычный 2 10 2" xfId="390"/>
    <cellStyle name="Обычный 2 10 3" xfId="391"/>
    <cellStyle name="Обычный 2 11" xfId="392"/>
    <cellStyle name="Обычный 2 11 2" xfId="393"/>
    <cellStyle name="Обычный 2 11 3" xfId="394"/>
    <cellStyle name="Обычный 2 12" xfId="395"/>
    <cellStyle name="Обычный 2 12 2" xfId="396"/>
    <cellStyle name="Обычный 2 12 3" xfId="397"/>
    <cellStyle name="Обычный 2 13" xfId="398"/>
    <cellStyle name="Обычный 2 13 2" xfId="399"/>
    <cellStyle name="Обычный 2 13 3" xfId="400"/>
    <cellStyle name="Обычный 2 14" xfId="401"/>
    <cellStyle name="Обычный 2 14 2" xfId="402"/>
    <cellStyle name="Обычный 2 14 3" xfId="403"/>
    <cellStyle name="Обычный 2 15" xfId="404"/>
    <cellStyle name="Обычный 2 15 2" xfId="405"/>
    <cellStyle name="Обычный 2 15 3" xfId="406"/>
    <cellStyle name="Обычный 2 16" xfId="407"/>
    <cellStyle name="Обычный 2 17" xfId="408"/>
    <cellStyle name="Обычный 2 18" xfId="409"/>
    <cellStyle name="Обычный 2 19" xfId="410"/>
    <cellStyle name="Обычный 2 2" xfId="2"/>
    <cellStyle name="Обычный 2 2 2" xfId="3"/>
    <cellStyle name="Обычный 2 2 2 2" xfId="412"/>
    <cellStyle name="Обычный 2 2 2 3" xfId="413"/>
    <cellStyle name="Обычный 2 2 2 4" xfId="414"/>
    <cellStyle name="Обычный 2 2 2 5" xfId="411"/>
    <cellStyle name="Обычный 2 2 3" xfId="4"/>
    <cellStyle name="Обычный 2 20" xfId="415"/>
    <cellStyle name="Обычный 2 21" xfId="416"/>
    <cellStyle name="Обычный 2 22" xfId="417"/>
    <cellStyle name="Обычный 2 22 2" xfId="418"/>
    <cellStyle name="Обычный 2 22 3" xfId="419"/>
    <cellStyle name="Обычный 2 23" xfId="420"/>
    <cellStyle name="Обычный 2 24" xfId="421"/>
    <cellStyle name="Обычный 2 24 2" xfId="422"/>
    <cellStyle name="Обычный 2 25" xfId="423"/>
    <cellStyle name="Обычный 2 3" xfId="5"/>
    <cellStyle name="Обычный 2 3 2" xfId="424"/>
    <cellStyle name="Обычный 2 3 2 2" xfId="425"/>
    <cellStyle name="Обычный 2 3 2 3" xfId="426"/>
    <cellStyle name="Обычный 2 3 2 4" xfId="427"/>
    <cellStyle name="Обычный 2 4" xfId="6"/>
    <cellStyle name="Обычный 2 4 2" xfId="429"/>
    <cellStyle name="Обычный 2 4 3" xfId="428"/>
    <cellStyle name="Обычный 2 5" xfId="430"/>
    <cellStyle name="Обычный 2 5 2" xfId="431"/>
    <cellStyle name="Обычный 2 5 2 2" xfId="432"/>
    <cellStyle name="Обычный 2 5 3" xfId="433"/>
    <cellStyle name="Обычный 2 5 4" xfId="434"/>
    <cellStyle name="Обычный 2 6" xfId="435"/>
    <cellStyle name="Обычный 2 6 2" xfId="436"/>
    <cellStyle name="Обычный 2 6 3" xfId="437"/>
    <cellStyle name="Обычный 2 6 4" xfId="438"/>
    <cellStyle name="Обычный 2 7" xfId="439"/>
    <cellStyle name="Обычный 2 7 2" xfId="440"/>
    <cellStyle name="Обычный 2 7 3" xfId="441"/>
    <cellStyle name="Обычный 2 8" xfId="442"/>
    <cellStyle name="Обычный 2 8 2" xfId="443"/>
    <cellStyle name="Обычный 2 8 3" xfId="444"/>
    <cellStyle name="Обычный 2 9" xfId="445"/>
    <cellStyle name="Обычный 2 9 2" xfId="446"/>
    <cellStyle name="Обычный 2 9 3" xfId="447"/>
    <cellStyle name="Обычный 2_101.30 хвостик" xfId="7"/>
    <cellStyle name="Обычный 20" xfId="448"/>
    <cellStyle name="Обычный 21" xfId="449"/>
    <cellStyle name="Обычный 22" xfId="450"/>
    <cellStyle name="Обычный 23" xfId="451"/>
    <cellStyle name="Обычный 24" xfId="452"/>
    <cellStyle name="Обычный 25" xfId="453"/>
    <cellStyle name="Обычный 25 2" xfId="454"/>
    <cellStyle name="Обычный 26" xfId="455"/>
    <cellStyle name="Обычный 27" xfId="456"/>
    <cellStyle name="Обычный 27 2" xfId="457"/>
    <cellStyle name="Обычный 27 3" xfId="458"/>
    <cellStyle name="Обычный 27 4" xfId="459"/>
    <cellStyle name="Обычный 28" xfId="460"/>
    <cellStyle name="Обычный 28 2" xfId="461"/>
    <cellStyle name="Обычный 29" xfId="462"/>
    <cellStyle name="Обычный 3" xfId="8"/>
    <cellStyle name="Обычный 3 2" xfId="9"/>
    <cellStyle name="Обычный 3 2 2" xfId="465"/>
    <cellStyle name="Обычный 3 2 3" xfId="466"/>
    <cellStyle name="Обычный 3 2 4" xfId="464"/>
    <cellStyle name="Обычный 3 3" xfId="467"/>
    <cellStyle name="Обычный 3 3 2" xfId="468"/>
    <cellStyle name="Обычный 3 3 3" xfId="469"/>
    <cellStyle name="Обычный 3 3 4" xfId="470"/>
    <cellStyle name="Обычный 3 3 5" xfId="471"/>
    <cellStyle name="Обычный 3 4" xfId="472"/>
    <cellStyle name="Обычный 3 4 2" xfId="473"/>
    <cellStyle name="Обычный 3 4 3" xfId="474"/>
    <cellStyle name="Обычный 3 4 4" xfId="475"/>
    <cellStyle name="Обычный 3 5" xfId="476"/>
    <cellStyle name="Обычный 3 5 2" xfId="477"/>
    <cellStyle name="Обычный 3 5 3" xfId="478"/>
    <cellStyle name="Обычный 3 6" xfId="479"/>
    <cellStyle name="Обычный 3 6 2" xfId="480"/>
    <cellStyle name="Обычный 3 7" xfId="463"/>
    <cellStyle name="Обычный 3_Шапка" xfId="481"/>
    <cellStyle name="Обычный 30" xfId="482"/>
    <cellStyle name="Обычный 31" xfId="483"/>
    <cellStyle name="Обычный 32" xfId="484"/>
    <cellStyle name="Обычный 33" xfId="485"/>
    <cellStyle name="Обычный 33 2" xfId="486"/>
    <cellStyle name="Обычный 34" xfId="487"/>
    <cellStyle name="Обычный 34 2" xfId="488"/>
    <cellStyle name="Обычный 35" xfId="489"/>
    <cellStyle name="Обычный 36" xfId="490"/>
    <cellStyle name="Обычный 37" xfId="491"/>
    <cellStyle name="Обычный 38" xfId="492"/>
    <cellStyle name="Обычный 39" xfId="493"/>
    <cellStyle name="Обычный 4" xfId="10"/>
    <cellStyle name="Обычный 4 2" xfId="495"/>
    <cellStyle name="Обычный 4 2 2" xfId="496"/>
    <cellStyle name="Обычный 4 2 3" xfId="497"/>
    <cellStyle name="Обычный 4 2 4" xfId="498"/>
    <cellStyle name="Обычный 4 2 5" xfId="499"/>
    <cellStyle name="Обычный 4 3" xfId="500"/>
    <cellStyle name="Обычный 4 3 2" xfId="501"/>
    <cellStyle name="Обычный 4 4" xfId="502"/>
    <cellStyle name="Обычный 4 5" xfId="494"/>
    <cellStyle name="Обычный 40" xfId="503"/>
    <cellStyle name="Обычный 41" xfId="504"/>
    <cellStyle name="Обычный 42" xfId="505"/>
    <cellStyle name="Обычный 43" xfId="506"/>
    <cellStyle name="Обычный 44" xfId="507"/>
    <cellStyle name="Обычный 45" xfId="508"/>
    <cellStyle name="Обычный 46" xfId="509"/>
    <cellStyle name="Обычный 47" xfId="510"/>
    <cellStyle name="Обычный 48" xfId="511"/>
    <cellStyle name="Обычный 49" xfId="512"/>
    <cellStyle name="Обычный 5" xfId="11"/>
    <cellStyle name="Обычный 5 10" xfId="514"/>
    <cellStyle name="Обычный 5 10 2" xfId="515"/>
    <cellStyle name="Обычный 5 10 3" xfId="516"/>
    <cellStyle name="Обычный 5 11" xfId="517"/>
    <cellStyle name="Обычный 5 11 2" xfId="518"/>
    <cellStyle name="Обычный 5 11 3" xfId="519"/>
    <cellStyle name="Обычный 5 12" xfId="520"/>
    <cellStyle name="Обычный 5 12 2" xfId="521"/>
    <cellStyle name="Обычный 5 12 3" xfId="522"/>
    <cellStyle name="Обычный 5 13" xfId="523"/>
    <cellStyle name="Обычный 5 14" xfId="524"/>
    <cellStyle name="Обычный 5 15" xfId="525"/>
    <cellStyle name="Обычный 5 16" xfId="526"/>
    <cellStyle name="Обычный 5 17" xfId="527"/>
    <cellStyle name="Обычный 5 18" xfId="528"/>
    <cellStyle name="Обычный 5 19" xfId="529"/>
    <cellStyle name="Обычный 5 2" xfId="12"/>
    <cellStyle name="Обычный 5 2 2" xfId="531"/>
    <cellStyle name="Обычный 5 2 3" xfId="532"/>
    <cellStyle name="Обычный 5 2 4" xfId="533"/>
    <cellStyle name="Обычный 5 2 5" xfId="530"/>
    <cellStyle name="Обычный 5 20" xfId="534"/>
    <cellStyle name="Обычный 5 21" xfId="513"/>
    <cellStyle name="Обычный 5 3" xfId="13"/>
    <cellStyle name="Обычный 5 3 2" xfId="536"/>
    <cellStyle name="Обычный 5 3 3" xfId="537"/>
    <cellStyle name="Обычный 5 3 4" xfId="535"/>
    <cellStyle name="Обычный 5 4" xfId="538"/>
    <cellStyle name="Обычный 5 4 2" xfId="539"/>
    <cellStyle name="Обычный 5 4 3" xfId="540"/>
    <cellStyle name="Обычный 5 5" xfId="541"/>
    <cellStyle name="Обычный 5 5 2" xfId="542"/>
    <cellStyle name="Обычный 5 5 3" xfId="543"/>
    <cellStyle name="Обычный 5 6" xfId="544"/>
    <cellStyle name="Обычный 5 6 2" xfId="545"/>
    <cellStyle name="Обычный 5 6 3" xfId="546"/>
    <cellStyle name="Обычный 5 7" xfId="547"/>
    <cellStyle name="Обычный 5 7 2" xfId="548"/>
    <cellStyle name="Обычный 5 7 3" xfId="549"/>
    <cellStyle name="Обычный 5 8" xfId="550"/>
    <cellStyle name="Обычный 5 8 2" xfId="551"/>
    <cellStyle name="Обычный 5 8 3" xfId="552"/>
    <cellStyle name="Обычный 5 9" xfId="553"/>
    <cellStyle name="Обычный 5 9 2" xfId="554"/>
    <cellStyle name="Обычный 5 9 3" xfId="555"/>
    <cellStyle name="Обычный 5_Шапка" xfId="556"/>
    <cellStyle name="Обычный 50" xfId="557"/>
    <cellStyle name="Обычный 51" xfId="558"/>
    <cellStyle name="Обычный 52" xfId="559"/>
    <cellStyle name="Обычный 53" xfId="560"/>
    <cellStyle name="Обычный 54" xfId="561"/>
    <cellStyle name="Обычный 55" xfId="562"/>
    <cellStyle name="Обычный 56" xfId="563"/>
    <cellStyle name="Обычный 57" xfId="564"/>
    <cellStyle name="Обычный 58" xfId="565"/>
    <cellStyle name="Обычный 59" xfId="566"/>
    <cellStyle name="Обычный 6" xfId="567"/>
    <cellStyle name="Обычный 6 10" xfId="568"/>
    <cellStyle name="Обычный 6 10 2" xfId="569"/>
    <cellStyle name="Обычный 6 10 3" xfId="570"/>
    <cellStyle name="Обычный 6 11" xfId="571"/>
    <cellStyle name="Обычный 6 11 2" xfId="572"/>
    <cellStyle name="Обычный 6 11 3" xfId="573"/>
    <cellStyle name="Обычный 6 12" xfId="574"/>
    <cellStyle name="Обычный 6 12 2" xfId="575"/>
    <cellStyle name="Обычный 6 12 3" xfId="576"/>
    <cellStyle name="Обычный 6 13" xfId="577"/>
    <cellStyle name="Обычный 6 14" xfId="578"/>
    <cellStyle name="Обычный 6 15" xfId="579"/>
    <cellStyle name="Обычный 6 16" xfId="580"/>
    <cellStyle name="Обычный 6 17" xfId="581"/>
    <cellStyle name="Обычный 6 18" xfId="582"/>
    <cellStyle name="Обычный 6 19" xfId="583"/>
    <cellStyle name="Обычный 6 2" xfId="584"/>
    <cellStyle name="Обычный 6 2 2" xfId="585"/>
    <cellStyle name="Обычный 6 2 3" xfId="586"/>
    <cellStyle name="Обычный 6 2 4" xfId="587"/>
    <cellStyle name="Обычный 6 20" xfId="588"/>
    <cellStyle name="Обычный 6 3" xfId="589"/>
    <cellStyle name="Обычный 6 3 2" xfId="590"/>
    <cellStyle name="Обычный 6 3 3" xfId="591"/>
    <cellStyle name="Обычный 6 4" xfId="592"/>
    <cellStyle name="Обычный 6 4 2" xfId="593"/>
    <cellStyle name="Обычный 6 4 3" xfId="594"/>
    <cellStyle name="Обычный 6 5" xfId="595"/>
    <cellStyle name="Обычный 6 5 2" xfId="596"/>
    <cellStyle name="Обычный 6 5 3" xfId="597"/>
    <cellStyle name="Обычный 6 6" xfId="598"/>
    <cellStyle name="Обычный 6 6 2" xfId="599"/>
    <cellStyle name="Обычный 6 6 3" xfId="600"/>
    <cellStyle name="Обычный 6 7" xfId="601"/>
    <cellStyle name="Обычный 6 7 2" xfId="602"/>
    <cellStyle name="Обычный 6 7 3" xfId="603"/>
    <cellStyle name="Обычный 6 8" xfId="604"/>
    <cellStyle name="Обычный 6 8 2" xfId="605"/>
    <cellStyle name="Обычный 6 8 3" xfId="606"/>
    <cellStyle name="Обычный 6 9" xfId="607"/>
    <cellStyle name="Обычный 6 9 2" xfId="608"/>
    <cellStyle name="Обычный 6 9 3" xfId="609"/>
    <cellStyle name="Обычный 6_Шапка" xfId="610"/>
    <cellStyle name="Обычный 60" xfId="611"/>
    <cellStyle name="Обычный 61" xfId="18"/>
    <cellStyle name="Обычный 7" xfId="612"/>
    <cellStyle name="Обычный 7 2" xfId="613"/>
    <cellStyle name="Обычный 7 3" xfId="614"/>
    <cellStyle name="Обычный 7 4" xfId="615"/>
    <cellStyle name="Обычный 7 5" xfId="616"/>
    <cellStyle name="Обычный 7 6" xfId="617"/>
    <cellStyle name="Обычный 7 7" xfId="618"/>
    <cellStyle name="Обычный 8" xfId="619"/>
    <cellStyle name="Обычный 8 2" xfId="620"/>
    <cellStyle name="Обычный 8 2 2" xfId="621"/>
    <cellStyle name="Обычный 8 3" xfId="622"/>
    <cellStyle name="Обычный 9" xfId="623"/>
    <cellStyle name="Обычный 9 2" xfId="624"/>
    <cellStyle name="Обычный 9 2 2" xfId="625"/>
    <cellStyle name="Обычный_2002год" xfId="14"/>
    <cellStyle name="Плохой 2" xfId="627"/>
    <cellStyle name="Плохой 3" xfId="628"/>
    <cellStyle name="Плохой 4" xfId="629"/>
    <cellStyle name="Плохой 5" xfId="630"/>
    <cellStyle name="Плохой 6" xfId="631"/>
    <cellStyle name="Плохой 7" xfId="632"/>
    <cellStyle name="Плохой 8" xfId="626"/>
    <cellStyle name="Пояснение 2" xfId="634"/>
    <cellStyle name="Пояснение 3" xfId="635"/>
    <cellStyle name="Пояснение 4" xfId="636"/>
    <cellStyle name="Пояснение 5" xfId="637"/>
    <cellStyle name="Пояснение 6" xfId="638"/>
    <cellStyle name="Пояснение 7" xfId="639"/>
    <cellStyle name="Пояснение 8" xfId="633"/>
    <cellStyle name="Примечание 2" xfId="641"/>
    <cellStyle name="Примечание 2 2" xfId="642"/>
    <cellStyle name="Примечание 2 3" xfId="643"/>
    <cellStyle name="Примечание 3" xfId="644"/>
    <cellStyle name="Примечание 4" xfId="645"/>
    <cellStyle name="Примечание 5" xfId="646"/>
    <cellStyle name="Примечание 6" xfId="647"/>
    <cellStyle name="Примечание 6 2" xfId="648"/>
    <cellStyle name="Примечание 7" xfId="649"/>
    <cellStyle name="Примечание 8" xfId="640"/>
    <cellStyle name="Процентный 2" xfId="15"/>
    <cellStyle name="Процентный 3" xfId="16"/>
    <cellStyle name="Процентный 3 2" xfId="697"/>
    <cellStyle name="Связанная ячейка 2" xfId="651"/>
    <cellStyle name="Связанная ячейка 3" xfId="652"/>
    <cellStyle name="Связанная ячейка 4" xfId="653"/>
    <cellStyle name="Связанная ячейка 5" xfId="654"/>
    <cellStyle name="Связанная ячейка 6" xfId="655"/>
    <cellStyle name="Связанная ячейка 7" xfId="656"/>
    <cellStyle name="Связанная ячейка 8" xfId="650"/>
    <cellStyle name="Стиль 1" xfId="17"/>
    <cellStyle name="Стиль 1 2" xfId="657"/>
    <cellStyle name="Текст предупреждения 10" xfId="659"/>
    <cellStyle name="Текст предупреждения 10 2" xfId="660"/>
    <cellStyle name="Текст предупреждения 10 3" xfId="661"/>
    <cellStyle name="Текст предупреждения 11" xfId="662"/>
    <cellStyle name="Текст предупреждения 11 2" xfId="663"/>
    <cellStyle name="Текст предупреждения 11 3" xfId="664"/>
    <cellStyle name="Текст предупреждения 12" xfId="665"/>
    <cellStyle name="Текст предупреждения 13" xfId="666"/>
    <cellStyle name="Текст предупреждения 14" xfId="667"/>
    <cellStyle name="Текст предупреждения 15" xfId="658"/>
    <cellStyle name="Текст предупреждения 2" xfId="668"/>
    <cellStyle name="Текст предупреждения 2 2" xfId="669"/>
    <cellStyle name="Текст предупреждения 3" xfId="670"/>
    <cellStyle name="Текст предупреждения 4" xfId="671"/>
    <cellStyle name="Текст предупреждения 4 2" xfId="672"/>
    <cellStyle name="Текст предупреждения 4 3" xfId="673"/>
    <cellStyle name="Текст предупреждения 5" xfId="674"/>
    <cellStyle name="Текст предупреждения 5 2" xfId="675"/>
    <cellStyle name="Текст предупреждения 5 3" xfId="676"/>
    <cellStyle name="Текст предупреждения 6" xfId="677"/>
    <cellStyle name="Текст предупреждения 6 2" xfId="678"/>
    <cellStyle name="Текст предупреждения 6 3" xfId="679"/>
    <cellStyle name="Текст предупреждения 7" xfId="680"/>
    <cellStyle name="Текст предупреждения 7 2" xfId="681"/>
    <cellStyle name="Текст предупреждения 7 3" xfId="682"/>
    <cellStyle name="Текст предупреждения 8" xfId="683"/>
    <cellStyle name="Текст предупреждения 8 2" xfId="684"/>
    <cellStyle name="Текст предупреждения 8 3" xfId="685"/>
    <cellStyle name="Текст предупреждения 9" xfId="686"/>
    <cellStyle name="Текст предупреждения 9 2" xfId="687"/>
    <cellStyle name="Текст предупреждения 9 3" xfId="688"/>
    <cellStyle name="Финансовый 2" xfId="689"/>
    <cellStyle name="Хороший 2" xfId="691"/>
    <cellStyle name="Хороший 3" xfId="692"/>
    <cellStyle name="Хороший 4" xfId="693"/>
    <cellStyle name="Хороший 5" xfId="694"/>
    <cellStyle name="Хороший 6" xfId="695"/>
    <cellStyle name="Хороший 7" xfId="696"/>
    <cellStyle name="Хороший 8" xfId="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topLeftCell="A18" zoomScale="85" zoomScaleNormal="90" zoomScaleSheetLayoutView="85" workbookViewId="0">
      <selection activeCell="B31" sqref="A1:XFD1048576"/>
    </sheetView>
  </sheetViews>
  <sheetFormatPr defaultColWidth="8.85546875" defaultRowHeight="15" x14ac:dyDescent="0.25"/>
  <cols>
    <col min="1" max="1" width="38.28515625" style="10" customWidth="1"/>
    <col min="2" max="2" width="104.28515625" style="10" customWidth="1"/>
    <col min="3" max="3" width="16" style="19" bestFit="1" customWidth="1"/>
    <col min="4" max="4" width="27" style="11" customWidth="1"/>
    <col min="5" max="5" width="37.7109375" style="11" customWidth="1"/>
    <col min="6" max="6" width="35.5703125" style="11" customWidth="1"/>
    <col min="7" max="7" width="27.85546875" style="11" customWidth="1"/>
    <col min="8" max="8" width="25.7109375" style="11" customWidth="1"/>
    <col min="9" max="9" width="22.7109375" style="11" customWidth="1"/>
    <col min="10" max="10" width="32" style="11" customWidth="1"/>
    <col min="11" max="11" width="26.140625" style="11" customWidth="1"/>
    <col min="12" max="13" width="22.7109375" style="11" customWidth="1"/>
    <col min="14" max="14" width="30.7109375" style="11" customWidth="1"/>
    <col min="15" max="17" width="22.7109375" style="11" customWidth="1"/>
    <col min="18" max="18" width="32.85546875" style="11" customWidth="1"/>
    <col min="19" max="19" width="22.7109375" style="11" customWidth="1"/>
    <col min="20" max="16384" width="8.85546875" style="11"/>
  </cols>
  <sheetData>
    <row r="1" spans="1:15" s="4" customFormat="1" ht="13.9" x14ac:dyDescent="0.3">
      <c r="A1" s="187"/>
      <c r="B1" s="187"/>
      <c r="C1" s="186"/>
      <c r="D1" s="18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7" customFormat="1" ht="31.15" customHeight="1" x14ac:dyDescent="0.25">
      <c r="A2" s="257" t="s">
        <v>448</v>
      </c>
      <c r="B2" s="257"/>
      <c r="C2" s="188"/>
      <c r="D2" s="189" t="s">
        <v>449</v>
      </c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</row>
    <row r="3" spans="1:15" s="16" customFormat="1" ht="15.75" x14ac:dyDescent="0.25">
      <c r="A3" s="256" t="s">
        <v>36</v>
      </c>
      <c r="B3" s="256"/>
      <c r="C3" s="190"/>
      <c r="D3" s="191"/>
    </row>
    <row r="4" spans="1:15" s="4" customFormat="1" ht="15.75" thickBot="1" x14ac:dyDescent="0.3">
      <c r="A4" s="232"/>
      <c r="B4" s="232"/>
      <c r="C4" s="185"/>
      <c r="D4" s="35" t="s">
        <v>0</v>
      </c>
      <c r="E4" s="1"/>
      <c r="F4" s="1"/>
    </row>
    <row r="5" spans="1:15" s="4" customFormat="1" ht="30" x14ac:dyDescent="0.25">
      <c r="A5" s="258"/>
      <c r="B5" s="258"/>
      <c r="C5" s="185" t="s">
        <v>12</v>
      </c>
      <c r="D5" s="37"/>
      <c r="E5" s="1"/>
      <c r="F5" s="1"/>
    </row>
    <row r="6" spans="1:15" s="4" customFormat="1" ht="55.5" customHeight="1" x14ac:dyDescent="0.25">
      <c r="A6" s="259" t="s">
        <v>37</v>
      </c>
      <c r="B6" s="259"/>
      <c r="C6" s="185" t="s">
        <v>9</v>
      </c>
      <c r="D6" s="36" t="s">
        <v>38</v>
      </c>
      <c r="E6" s="1"/>
      <c r="F6" s="1"/>
    </row>
    <row r="7" spans="1:15" s="18" customFormat="1" x14ac:dyDescent="0.25">
      <c r="A7" s="233"/>
      <c r="B7" s="233"/>
      <c r="C7" s="185" t="s">
        <v>39</v>
      </c>
      <c r="D7" s="39"/>
      <c r="E7" s="30"/>
      <c r="F7" s="30"/>
    </row>
    <row r="8" spans="1:15" s="4" customFormat="1" ht="33" customHeight="1" x14ac:dyDescent="0.25">
      <c r="A8" s="34" t="s">
        <v>1</v>
      </c>
      <c r="B8" s="86" t="s">
        <v>13</v>
      </c>
      <c r="C8" s="185" t="s">
        <v>10</v>
      </c>
      <c r="D8" s="36" t="s">
        <v>11</v>
      </c>
      <c r="E8" s="1"/>
      <c r="F8" s="1"/>
    </row>
    <row r="9" spans="1:15" s="4" customFormat="1" ht="50.25" customHeight="1" x14ac:dyDescent="0.25">
      <c r="A9" s="38" t="s">
        <v>40</v>
      </c>
      <c r="B9" s="87" t="s">
        <v>35</v>
      </c>
      <c r="C9" s="185" t="s">
        <v>14</v>
      </c>
      <c r="D9" s="32" t="s">
        <v>16</v>
      </c>
      <c r="E9" s="1"/>
      <c r="F9" s="1"/>
    </row>
    <row r="10" spans="1:15" s="4" customFormat="1" ht="24.6" customHeight="1" thickBot="1" x14ac:dyDescent="0.3">
      <c r="A10" s="73" t="s">
        <v>6</v>
      </c>
      <c r="B10" s="88" t="s">
        <v>114</v>
      </c>
      <c r="C10" s="185" t="s">
        <v>15</v>
      </c>
      <c r="D10" s="33" t="s">
        <v>7</v>
      </c>
    </row>
    <row r="11" spans="1:15" s="4" customFormat="1" ht="13.9" x14ac:dyDescent="0.3">
      <c r="C11" s="14"/>
    </row>
    <row r="12" spans="1:15" s="4" customFormat="1" ht="13.9" x14ac:dyDescent="0.3">
      <c r="C12" s="14"/>
    </row>
  </sheetData>
  <mergeCells count="4">
    <mergeCell ref="A3:B3"/>
    <mergeCell ref="A2:B2"/>
    <mergeCell ref="A5:B5"/>
    <mergeCell ref="A6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view="pageBreakPreview" zoomScale="70" zoomScaleNormal="50" zoomScaleSheetLayoutView="7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6" style="23" bestFit="1" customWidth="1"/>
    <col min="5" max="5" width="14.28515625" style="23" customWidth="1"/>
    <col min="6" max="6" width="16" style="23" bestFit="1" customWidth="1"/>
    <col min="7" max="7" width="14.28515625" style="23" customWidth="1"/>
    <col min="8" max="8" width="16" style="23" bestFit="1" customWidth="1"/>
    <col min="9" max="9" width="14.28515625" style="23" customWidth="1"/>
    <col min="10" max="10" width="16" style="23" bestFit="1" customWidth="1"/>
    <col min="11" max="11" width="14.28515625" style="23" customWidth="1"/>
    <col min="12" max="12" width="15.85546875" style="23" bestFit="1" customWidth="1"/>
    <col min="13" max="13" width="14.28515625" style="23" customWidth="1"/>
    <col min="14" max="14" width="15.7109375" style="23" bestFit="1" customWidth="1"/>
    <col min="15" max="15" width="14.28515625" style="23" customWidth="1"/>
    <col min="16" max="16" width="16" style="23" bestFit="1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22.28515625" style="23" customWidth="1"/>
    <col min="25" max="25" width="10.7109375" style="20" customWidth="1"/>
    <col min="26" max="26" width="16.28515625" style="20" customWidth="1"/>
    <col min="27" max="27" width="20.7109375" style="20" customWidth="1"/>
    <col min="28" max="28" width="10.7109375" style="20" customWidth="1"/>
    <col min="29" max="29" width="16.28515625" style="20" customWidth="1"/>
    <col min="30" max="30" width="10.7109375" style="20" customWidth="1"/>
    <col min="31" max="31" width="16.28515625" style="20" customWidth="1"/>
    <col min="32" max="32" width="20.7109375" style="20" customWidth="1"/>
    <col min="33" max="33" width="20" style="20" customWidth="1"/>
    <col min="34" max="16384" width="8.85546875" style="20"/>
  </cols>
  <sheetData>
    <row r="1" spans="1:41" x14ac:dyDescent="0.25">
      <c r="A1" s="304" t="s">
        <v>389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4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41" ht="14.45" customHeight="1" x14ac:dyDescent="0.25">
      <c r="A3" s="304" t="s">
        <v>390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12"/>
      <c r="Z3" s="12"/>
      <c r="AA3" s="12"/>
      <c r="AB3" s="12"/>
      <c r="AC3" s="12"/>
      <c r="AD3" s="12"/>
      <c r="AE3" s="12"/>
    </row>
    <row r="4" spans="1:41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44"/>
      <c r="Z4" s="144"/>
    </row>
    <row r="5" spans="1:41" s="22" customFormat="1" ht="13.9" customHeight="1" x14ac:dyDescent="0.25">
      <c r="A5" s="263" t="s">
        <v>17</v>
      </c>
      <c r="B5" s="263" t="s">
        <v>66</v>
      </c>
      <c r="C5" s="263" t="s">
        <v>18</v>
      </c>
      <c r="D5" s="287" t="s">
        <v>350</v>
      </c>
      <c r="E5" s="261"/>
      <c r="F5" s="270" t="s">
        <v>166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272"/>
      <c r="X5" s="287" t="s">
        <v>167</v>
      </c>
      <c r="Y5" s="29"/>
      <c r="Z5" s="29"/>
      <c r="AA5" s="29"/>
      <c r="AB5" s="29"/>
      <c r="AC5" s="29"/>
      <c r="AD5" s="29"/>
      <c r="AE5" s="29"/>
      <c r="AF5" s="29"/>
      <c r="AG5" s="29"/>
      <c r="AH5" s="21"/>
      <c r="AI5" s="21"/>
      <c r="AJ5" s="21"/>
      <c r="AK5" s="21"/>
      <c r="AL5" s="21"/>
      <c r="AM5" s="21"/>
      <c r="AN5" s="21"/>
      <c r="AO5" s="21"/>
    </row>
    <row r="6" spans="1:41" s="22" customFormat="1" ht="41.45" customHeight="1" x14ac:dyDescent="0.25">
      <c r="A6" s="264"/>
      <c r="B6" s="264"/>
      <c r="C6" s="264"/>
      <c r="D6" s="308"/>
      <c r="E6" s="262"/>
      <c r="F6" s="273" t="s">
        <v>141</v>
      </c>
      <c r="G6" s="273"/>
      <c r="H6" s="273"/>
      <c r="I6" s="273"/>
      <c r="J6" s="273"/>
      <c r="K6" s="273"/>
      <c r="L6" s="273"/>
      <c r="M6" s="273"/>
      <c r="N6" s="270" t="s">
        <v>142</v>
      </c>
      <c r="O6" s="309"/>
      <c r="P6" s="309"/>
      <c r="Q6" s="309"/>
      <c r="R6" s="309"/>
      <c r="S6" s="309"/>
      <c r="T6" s="309"/>
      <c r="U6" s="272"/>
      <c r="V6" s="287" t="s">
        <v>143</v>
      </c>
      <c r="W6" s="261"/>
      <c r="X6" s="308"/>
      <c r="Y6" s="29"/>
      <c r="Z6" s="29"/>
      <c r="AA6" s="29"/>
      <c r="AB6" s="29"/>
      <c r="AC6" s="29"/>
      <c r="AD6" s="29"/>
      <c r="AE6" s="29"/>
      <c r="AF6" s="29"/>
      <c r="AG6" s="29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.75" x14ac:dyDescent="0.25">
      <c r="A7" s="264"/>
      <c r="B7" s="264"/>
      <c r="C7" s="264"/>
      <c r="D7" s="308"/>
      <c r="E7" s="262"/>
      <c r="F7" s="287" t="s">
        <v>177</v>
      </c>
      <c r="G7" s="261"/>
      <c r="H7" s="302" t="s">
        <v>329</v>
      </c>
      <c r="I7" s="311"/>
      <c r="J7" s="311"/>
      <c r="K7" s="311"/>
      <c r="L7" s="311"/>
      <c r="M7" s="303"/>
      <c r="N7" s="287" t="s">
        <v>177</v>
      </c>
      <c r="O7" s="261"/>
      <c r="P7" s="302" t="s">
        <v>329</v>
      </c>
      <c r="Q7" s="311"/>
      <c r="R7" s="311"/>
      <c r="S7" s="311"/>
      <c r="T7" s="311"/>
      <c r="U7" s="303"/>
      <c r="V7" s="308"/>
      <c r="W7" s="262"/>
      <c r="X7" s="308"/>
      <c r="Y7" s="29"/>
      <c r="Z7" s="29"/>
      <c r="AA7" s="29"/>
      <c r="AB7" s="29"/>
      <c r="AC7" s="29"/>
      <c r="AD7" s="29"/>
      <c r="AE7" s="29"/>
      <c r="AF7" s="29"/>
      <c r="AG7" s="29"/>
      <c r="AH7" s="21"/>
      <c r="AI7" s="21"/>
      <c r="AJ7" s="21"/>
      <c r="AK7" s="21"/>
      <c r="AL7" s="21"/>
      <c r="AM7" s="21"/>
      <c r="AN7" s="21"/>
      <c r="AO7" s="21"/>
    </row>
    <row r="8" spans="1:41" s="22" customFormat="1" ht="59.25" customHeight="1" x14ac:dyDescent="0.25">
      <c r="A8" s="264"/>
      <c r="B8" s="264"/>
      <c r="C8" s="264"/>
      <c r="D8" s="308"/>
      <c r="E8" s="262"/>
      <c r="F8" s="308"/>
      <c r="G8" s="262"/>
      <c r="H8" s="312" t="s">
        <v>340</v>
      </c>
      <c r="I8" s="313"/>
      <c r="J8" s="248" t="s">
        <v>341</v>
      </c>
      <c r="K8" s="249" t="s">
        <v>342</v>
      </c>
      <c r="L8" s="312" t="s">
        <v>343</v>
      </c>
      <c r="M8" s="313"/>
      <c r="N8" s="308"/>
      <c r="O8" s="262"/>
      <c r="P8" s="312" t="s">
        <v>344</v>
      </c>
      <c r="Q8" s="313"/>
      <c r="R8" s="248" t="s">
        <v>345</v>
      </c>
      <c r="S8" s="249" t="s">
        <v>346</v>
      </c>
      <c r="T8" s="312" t="s">
        <v>347</v>
      </c>
      <c r="U8" s="313"/>
      <c r="V8" s="308"/>
      <c r="W8" s="262"/>
      <c r="X8" s="308"/>
      <c r="Y8" s="29"/>
      <c r="Z8" s="29"/>
      <c r="AA8" s="29"/>
      <c r="AB8" s="29"/>
      <c r="AC8" s="29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</row>
    <row r="9" spans="1:41" s="22" customFormat="1" ht="18" customHeight="1" x14ac:dyDescent="0.25">
      <c r="A9" s="307"/>
      <c r="B9" s="307"/>
      <c r="C9" s="307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89"/>
      <c r="Y9" s="29"/>
      <c r="Z9" s="29"/>
      <c r="AA9" s="29"/>
      <c r="AB9" s="29"/>
      <c r="AC9" s="29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</row>
    <row r="10" spans="1:41" s="22" customFormat="1" ht="13.5" thickBot="1" x14ac:dyDescent="0.3">
      <c r="A10" s="92" t="s">
        <v>2</v>
      </c>
      <c r="B10" s="92" t="s">
        <v>4</v>
      </c>
      <c r="C10" s="99" t="s">
        <v>3</v>
      </c>
      <c r="D10" s="99" t="s">
        <v>5</v>
      </c>
      <c r="E10" s="99" t="s">
        <v>8</v>
      </c>
      <c r="F10" s="99" t="s">
        <v>22</v>
      </c>
      <c r="G10" s="99" t="s">
        <v>23</v>
      </c>
      <c r="H10" s="99" t="s">
        <v>24</v>
      </c>
      <c r="I10" s="99" t="s">
        <v>25</v>
      </c>
      <c r="J10" s="99" t="s">
        <v>26</v>
      </c>
      <c r="K10" s="99" t="s">
        <v>27</v>
      </c>
      <c r="L10" s="99" t="s">
        <v>50</v>
      </c>
      <c r="M10" s="99" t="s">
        <v>51</v>
      </c>
      <c r="N10" s="99" t="s">
        <v>52</v>
      </c>
      <c r="O10" s="99" t="s">
        <v>53</v>
      </c>
      <c r="P10" s="99" t="s">
        <v>72</v>
      </c>
      <c r="Q10" s="99" t="s">
        <v>73</v>
      </c>
      <c r="R10" s="99" t="s">
        <v>110</v>
      </c>
      <c r="S10" s="99" t="s">
        <v>165</v>
      </c>
      <c r="T10" s="99" t="s">
        <v>178</v>
      </c>
      <c r="U10" s="99" t="s">
        <v>180</v>
      </c>
      <c r="V10" s="99" t="s">
        <v>181</v>
      </c>
      <c r="W10" s="99" t="s">
        <v>182</v>
      </c>
      <c r="X10" s="100" t="s">
        <v>183</v>
      </c>
      <c r="Y10" s="28"/>
      <c r="Z10" s="28"/>
      <c r="AA10" s="28"/>
      <c r="AB10" s="28"/>
      <c r="AC10" s="28"/>
      <c r="AD10" s="28"/>
      <c r="AE10" s="28"/>
      <c r="AF10" s="28"/>
      <c r="AG10" s="29"/>
      <c r="AH10" s="21"/>
      <c r="AI10" s="21"/>
      <c r="AJ10" s="21"/>
      <c r="AK10" s="21"/>
      <c r="AL10" s="21"/>
      <c r="AM10" s="21"/>
      <c r="AN10" s="21"/>
      <c r="AO10" s="21"/>
    </row>
    <row r="11" spans="1:41" s="22" customFormat="1" ht="38.25" x14ac:dyDescent="0.2">
      <c r="A11" s="104" t="s">
        <v>153</v>
      </c>
      <c r="B11" s="105" t="s">
        <v>147</v>
      </c>
      <c r="C11" s="101" t="s">
        <v>29</v>
      </c>
      <c r="D11" s="107" t="s">
        <v>213</v>
      </c>
      <c r="E11" s="107" t="s">
        <v>214</v>
      </c>
      <c r="F11" s="107" t="s">
        <v>225</v>
      </c>
      <c r="G11" s="107" t="s">
        <v>226</v>
      </c>
      <c r="H11" s="108" t="s">
        <v>228</v>
      </c>
      <c r="I11" s="108" t="s">
        <v>236</v>
      </c>
      <c r="J11" s="108" t="s">
        <v>228</v>
      </c>
      <c r="K11" s="108" t="s">
        <v>226</v>
      </c>
      <c r="L11" s="108" t="s">
        <v>228</v>
      </c>
      <c r="M11" s="108" t="s">
        <v>226</v>
      </c>
      <c r="N11" s="107" t="s">
        <v>249</v>
      </c>
      <c r="O11" s="107" t="s">
        <v>250</v>
      </c>
      <c r="P11" s="108" t="s">
        <v>249</v>
      </c>
      <c r="Q11" s="108" t="s">
        <v>236</v>
      </c>
      <c r="R11" s="108" t="s">
        <v>249</v>
      </c>
      <c r="S11" s="108" t="s">
        <v>226</v>
      </c>
      <c r="T11" s="108" t="s">
        <v>255</v>
      </c>
      <c r="U11" s="108" t="s">
        <v>226</v>
      </c>
      <c r="V11" s="108" t="s">
        <v>258</v>
      </c>
      <c r="W11" s="108" t="s">
        <v>259</v>
      </c>
      <c r="X11" s="109" t="s">
        <v>313</v>
      </c>
      <c r="Y11" s="28"/>
      <c r="Z11" s="28"/>
      <c r="AA11" s="28"/>
      <c r="AB11" s="28"/>
      <c r="AC11" s="28"/>
      <c r="AD11" s="28"/>
      <c r="AE11" s="28"/>
      <c r="AF11" s="28"/>
      <c r="AG11" s="29"/>
      <c r="AH11" s="21"/>
      <c r="AI11" s="21"/>
      <c r="AJ11" s="21"/>
      <c r="AK11" s="21"/>
      <c r="AL11" s="21"/>
      <c r="AM11" s="21"/>
      <c r="AN11" s="21"/>
      <c r="AO11" s="21"/>
    </row>
    <row r="12" spans="1:41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0" t="s">
        <v>28</v>
      </c>
      <c r="X12" s="114" t="s">
        <v>314</v>
      </c>
      <c r="Y12" s="28"/>
      <c r="Z12" s="28"/>
      <c r="AA12" s="28"/>
      <c r="AB12" s="28"/>
      <c r="AC12" s="28"/>
      <c r="AD12" s="28"/>
      <c r="AE12" s="28"/>
      <c r="AF12" s="28"/>
      <c r="AG12" s="29"/>
      <c r="AH12" s="21"/>
      <c r="AI12" s="21"/>
      <c r="AJ12" s="21"/>
      <c r="AK12" s="21"/>
      <c r="AL12" s="21"/>
      <c r="AM12" s="21"/>
      <c r="AN12" s="21"/>
      <c r="AO12" s="21"/>
    </row>
    <row r="13" spans="1:41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1" t="s">
        <v>260</v>
      </c>
      <c r="X13" s="114" t="s">
        <v>315</v>
      </c>
      <c r="Y13" s="28"/>
      <c r="Z13" s="28"/>
      <c r="AA13" s="28"/>
      <c r="AB13" s="28"/>
      <c r="AC13" s="28"/>
      <c r="AD13" s="28"/>
      <c r="AE13" s="28"/>
      <c r="AF13" s="28"/>
      <c r="AG13" s="29"/>
      <c r="AH13" s="21"/>
      <c r="AI13" s="21"/>
      <c r="AJ13" s="21"/>
      <c r="AK13" s="21"/>
      <c r="AL13" s="21"/>
      <c r="AM13" s="21"/>
      <c r="AN13" s="21"/>
      <c r="AO13" s="21"/>
    </row>
    <row r="14" spans="1:41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0" t="s">
        <v>28</v>
      </c>
      <c r="X14" s="114" t="s">
        <v>316</v>
      </c>
      <c r="Y14" s="28"/>
      <c r="Z14" s="28"/>
      <c r="AA14" s="28"/>
      <c r="AB14" s="28"/>
      <c r="AC14" s="28"/>
      <c r="AD14" s="28"/>
      <c r="AE14" s="28"/>
      <c r="AF14" s="28"/>
      <c r="AG14" s="29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0" t="s">
        <v>28</v>
      </c>
      <c r="X15" s="114" t="s">
        <v>317</v>
      </c>
      <c r="Y15" s="28"/>
      <c r="Z15" s="28"/>
      <c r="AA15" s="28"/>
      <c r="AB15" s="28"/>
      <c r="AC15" s="28"/>
      <c r="AD15" s="28"/>
      <c r="AE15" s="28"/>
      <c r="AF15" s="28"/>
      <c r="AG15" s="29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1" t="s">
        <v>233</v>
      </c>
      <c r="I16" s="110" t="s">
        <v>28</v>
      </c>
      <c r="J16" s="111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1" t="s">
        <v>233</v>
      </c>
      <c r="Q16" s="110" t="s">
        <v>28</v>
      </c>
      <c r="R16" s="111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0" t="s">
        <v>28</v>
      </c>
      <c r="X16" s="112" t="s">
        <v>28</v>
      </c>
      <c r="Y16" s="28"/>
      <c r="Z16" s="28"/>
      <c r="AA16" s="28"/>
      <c r="AB16" s="28"/>
      <c r="AC16" s="28"/>
      <c r="AD16" s="28"/>
      <c r="AE16" s="28"/>
      <c r="AF16" s="28"/>
      <c r="AG16" s="29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15" t="s">
        <v>234</v>
      </c>
      <c r="I17" s="113" t="s">
        <v>238</v>
      </c>
      <c r="J17" s="115" t="s">
        <v>239</v>
      </c>
      <c r="K17" s="113" t="s">
        <v>245</v>
      </c>
      <c r="L17" s="115" t="s">
        <v>247</v>
      </c>
      <c r="M17" s="113" t="s">
        <v>248</v>
      </c>
      <c r="N17" s="110" t="s">
        <v>28</v>
      </c>
      <c r="O17" s="110" t="s">
        <v>28</v>
      </c>
      <c r="P17" s="115" t="s">
        <v>252</v>
      </c>
      <c r="Q17" s="113" t="s">
        <v>175</v>
      </c>
      <c r="R17" s="115" t="s">
        <v>253</v>
      </c>
      <c r="S17" s="113" t="s">
        <v>254</v>
      </c>
      <c r="T17" s="115" t="s">
        <v>256</v>
      </c>
      <c r="U17" s="113" t="s">
        <v>257</v>
      </c>
      <c r="V17" s="110" t="s">
        <v>28</v>
      </c>
      <c r="W17" s="110" t="s">
        <v>28</v>
      </c>
      <c r="X17" s="112" t="s">
        <v>28</v>
      </c>
      <c r="Y17" s="28"/>
      <c r="Z17" s="28"/>
      <c r="AA17" s="28"/>
      <c r="AB17" s="28"/>
      <c r="AC17" s="28"/>
      <c r="AD17" s="28"/>
      <c r="AE17" s="28"/>
      <c r="AF17" s="28"/>
      <c r="AG17" s="29"/>
      <c r="AH17" s="21"/>
      <c r="AI17" s="21"/>
      <c r="AJ17" s="21"/>
      <c r="AK17" s="21"/>
      <c r="AL17" s="21"/>
      <c r="AM17" s="21"/>
      <c r="AN17" s="21"/>
      <c r="AO17" s="21"/>
    </row>
    <row r="18" spans="1:41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0" t="s">
        <v>28</v>
      </c>
      <c r="X18" s="114" t="s">
        <v>318</v>
      </c>
      <c r="Y18" s="28"/>
      <c r="Z18" s="28"/>
      <c r="AA18" s="28"/>
      <c r="AB18" s="28"/>
      <c r="AC18" s="28"/>
      <c r="AD18" s="28"/>
      <c r="AE18" s="28"/>
      <c r="AF18" s="28"/>
      <c r="AG18" s="29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0" t="s">
        <v>28</v>
      </c>
      <c r="X19" s="114" t="s">
        <v>319</v>
      </c>
      <c r="Y19" s="28"/>
      <c r="Z19" s="28"/>
      <c r="AA19" s="28"/>
      <c r="AB19" s="28"/>
      <c r="AC19" s="28"/>
      <c r="AD19" s="28"/>
      <c r="AE19" s="28"/>
      <c r="AF19" s="28"/>
      <c r="AG19" s="29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38.25" x14ac:dyDescent="0.2">
      <c r="A20" s="104" t="s">
        <v>154</v>
      </c>
      <c r="B20" s="254" t="s">
        <v>461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0" t="s">
        <v>28</v>
      </c>
      <c r="X20" s="114" t="s">
        <v>320</v>
      </c>
      <c r="Y20" s="28"/>
      <c r="Z20" s="28"/>
      <c r="AA20" s="28"/>
      <c r="AB20" s="28"/>
      <c r="AC20" s="28"/>
      <c r="AD20" s="28"/>
      <c r="AE20" s="28"/>
      <c r="AF20" s="28"/>
      <c r="AG20" s="29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38.25" x14ac:dyDescent="0.2">
      <c r="A21" s="104" t="s">
        <v>155</v>
      </c>
      <c r="B21" s="254" t="s">
        <v>461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0" t="s">
        <v>28</v>
      </c>
      <c r="X21" s="114" t="s">
        <v>321</v>
      </c>
      <c r="Y21" s="28"/>
      <c r="Z21" s="28"/>
      <c r="AA21" s="28"/>
      <c r="AB21" s="28"/>
      <c r="AC21" s="28"/>
      <c r="AD21" s="28"/>
      <c r="AE21" s="28"/>
      <c r="AF21" s="28"/>
      <c r="AG21" s="29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0" t="s">
        <v>28</v>
      </c>
      <c r="X22" s="112" t="s">
        <v>28</v>
      </c>
      <c r="Y22" s="28"/>
      <c r="Z22" s="28"/>
      <c r="AA22" s="28"/>
      <c r="AB22" s="28"/>
      <c r="AC22" s="28"/>
      <c r="AD22" s="28"/>
      <c r="AE22" s="28"/>
      <c r="AF22" s="28"/>
      <c r="AG22" s="29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8" t="s">
        <v>28</v>
      </c>
      <c r="X23" s="159" t="s">
        <v>313</v>
      </c>
      <c r="Y23" s="28"/>
      <c r="Z23" s="28"/>
      <c r="AA23" s="28"/>
      <c r="AB23" s="28"/>
      <c r="AC23" s="28"/>
      <c r="AD23" s="28"/>
      <c r="AE23" s="28"/>
      <c r="AF23" s="28"/>
      <c r="AG23" s="29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41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4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41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41" ht="14.45" customHeight="1" x14ac:dyDescent="0.25">
      <c r="A28" s="304" t="s">
        <v>390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12"/>
      <c r="Z28" s="12"/>
      <c r="AA28" s="12"/>
      <c r="AB28" s="12"/>
      <c r="AC28" s="12"/>
      <c r="AD28" s="12"/>
      <c r="AE28" s="12"/>
    </row>
    <row r="29" spans="1:41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144"/>
      <c r="Z29" s="144"/>
    </row>
    <row r="30" spans="1:41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87" t="s">
        <v>378</v>
      </c>
      <c r="E30" s="261"/>
      <c r="F30" s="270" t="s">
        <v>166</v>
      </c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272"/>
      <c r="X30" s="287" t="s">
        <v>167</v>
      </c>
      <c r="Y30" s="29"/>
      <c r="Z30" s="29"/>
      <c r="AA30" s="29"/>
      <c r="AB30" s="29"/>
      <c r="AC30" s="29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41.45" customHeight="1" x14ac:dyDescent="0.25">
      <c r="A31" s="264"/>
      <c r="B31" s="264"/>
      <c r="C31" s="264"/>
      <c r="D31" s="308"/>
      <c r="E31" s="262"/>
      <c r="F31" s="273" t="s">
        <v>141</v>
      </c>
      <c r="G31" s="273"/>
      <c r="H31" s="273"/>
      <c r="I31" s="273"/>
      <c r="J31" s="273"/>
      <c r="K31" s="273"/>
      <c r="L31" s="273"/>
      <c r="M31" s="273"/>
      <c r="N31" s="270" t="s">
        <v>142</v>
      </c>
      <c r="O31" s="309"/>
      <c r="P31" s="309"/>
      <c r="Q31" s="309"/>
      <c r="R31" s="309"/>
      <c r="S31" s="309"/>
      <c r="T31" s="309"/>
      <c r="U31" s="272"/>
      <c r="V31" s="287" t="s">
        <v>143</v>
      </c>
      <c r="W31" s="261"/>
      <c r="X31" s="308"/>
      <c r="Y31" s="29"/>
      <c r="Z31" s="29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2.75" customHeight="1" x14ac:dyDescent="0.25">
      <c r="A32" s="264"/>
      <c r="B32" s="264"/>
      <c r="C32" s="264"/>
      <c r="D32" s="308"/>
      <c r="E32" s="262"/>
      <c r="F32" s="287" t="s">
        <v>177</v>
      </c>
      <c r="G32" s="261"/>
      <c r="H32" s="302" t="s">
        <v>329</v>
      </c>
      <c r="I32" s="311"/>
      <c r="J32" s="311"/>
      <c r="K32" s="311"/>
      <c r="L32" s="311"/>
      <c r="M32" s="303"/>
      <c r="N32" s="287" t="s">
        <v>177</v>
      </c>
      <c r="O32" s="261"/>
      <c r="P32" s="302" t="s">
        <v>329</v>
      </c>
      <c r="Q32" s="311"/>
      <c r="R32" s="311"/>
      <c r="S32" s="311"/>
      <c r="T32" s="311"/>
      <c r="U32" s="303"/>
      <c r="V32" s="308"/>
      <c r="W32" s="262"/>
      <c r="X32" s="308"/>
      <c r="Y32" s="29"/>
      <c r="Z32" s="29"/>
      <c r="AA32" s="29"/>
      <c r="AB32" s="29"/>
      <c r="AC32" s="29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63" customHeight="1" x14ac:dyDescent="0.25">
      <c r="A33" s="264"/>
      <c r="B33" s="264"/>
      <c r="C33" s="264"/>
      <c r="D33" s="308"/>
      <c r="E33" s="262"/>
      <c r="F33" s="308"/>
      <c r="G33" s="262"/>
      <c r="H33" s="301" t="s">
        <v>362</v>
      </c>
      <c r="I33" s="301"/>
      <c r="J33" s="244" t="s">
        <v>363</v>
      </c>
      <c r="K33" s="244" t="s">
        <v>360</v>
      </c>
      <c r="L33" s="301" t="s">
        <v>361</v>
      </c>
      <c r="M33" s="301"/>
      <c r="N33" s="308"/>
      <c r="O33" s="262"/>
      <c r="P33" s="301" t="s">
        <v>364</v>
      </c>
      <c r="Q33" s="301"/>
      <c r="R33" s="244" t="s">
        <v>365</v>
      </c>
      <c r="S33" s="244" t="s">
        <v>366</v>
      </c>
      <c r="T33" s="301" t="s">
        <v>367</v>
      </c>
      <c r="U33" s="301"/>
      <c r="V33" s="308"/>
      <c r="W33" s="262"/>
      <c r="X33" s="308"/>
      <c r="Y33" s="29"/>
      <c r="Z33" s="29"/>
      <c r="AA33" s="29"/>
      <c r="AB33" s="29"/>
      <c r="AC33" s="29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8" customHeight="1" x14ac:dyDescent="0.25">
      <c r="A34" s="307"/>
      <c r="B34" s="307"/>
      <c r="C34" s="307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89"/>
      <c r="Y34" s="29"/>
      <c r="Z34" s="29"/>
      <c r="AA34" s="29"/>
      <c r="AB34" s="29"/>
      <c r="AC34" s="29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</row>
    <row r="35" spans="1:41" s="22" customFormat="1" ht="13.5" thickBot="1" x14ac:dyDescent="0.3">
      <c r="A35" s="92" t="s">
        <v>2</v>
      </c>
      <c r="B35" s="92" t="s">
        <v>4</v>
      </c>
      <c r="C35" s="99" t="s">
        <v>3</v>
      </c>
      <c r="D35" s="99" t="s">
        <v>5</v>
      </c>
      <c r="E35" s="99" t="s">
        <v>8</v>
      </c>
      <c r="F35" s="99" t="s">
        <v>22</v>
      </c>
      <c r="G35" s="99" t="s">
        <v>23</v>
      </c>
      <c r="H35" s="99" t="s">
        <v>24</v>
      </c>
      <c r="I35" s="99" t="s">
        <v>25</v>
      </c>
      <c r="J35" s="99" t="s">
        <v>26</v>
      </c>
      <c r="K35" s="99" t="s">
        <v>27</v>
      </c>
      <c r="L35" s="99" t="s">
        <v>50</v>
      </c>
      <c r="M35" s="99" t="s">
        <v>51</v>
      </c>
      <c r="N35" s="99" t="s">
        <v>52</v>
      </c>
      <c r="O35" s="99" t="s">
        <v>53</v>
      </c>
      <c r="P35" s="99" t="s">
        <v>72</v>
      </c>
      <c r="Q35" s="99" t="s">
        <v>73</v>
      </c>
      <c r="R35" s="99" t="s">
        <v>110</v>
      </c>
      <c r="S35" s="99" t="s">
        <v>165</v>
      </c>
      <c r="T35" s="99" t="s">
        <v>178</v>
      </c>
      <c r="U35" s="99" t="s">
        <v>180</v>
      </c>
      <c r="V35" s="99" t="s">
        <v>181</v>
      </c>
      <c r="W35" s="99" t="s">
        <v>182</v>
      </c>
      <c r="X35" s="100" t="s">
        <v>183</v>
      </c>
      <c r="Y35" s="28"/>
      <c r="Z35" s="28"/>
      <c r="AA35" s="28"/>
      <c r="AB35" s="28"/>
      <c r="AC35" s="28"/>
      <c r="AD35" s="28"/>
      <c r="AE35" s="28"/>
      <c r="AF35" s="28"/>
      <c r="AG35" s="29"/>
      <c r="AH35" s="21"/>
      <c r="AI35" s="21"/>
      <c r="AJ35" s="21"/>
      <c r="AK35" s="21"/>
      <c r="AL35" s="21"/>
      <c r="AM35" s="21"/>
      <c r="AN35" s="21"/>
      <c r="AO35" s="21"/>
    </row>
    <row r="36" spans="1:41" s="22" customFormat="1" ht="38.25" x14ac:dyDescent="0.2">
      <c r="A36" s="104" t="s">
        <v>153</v>
      </c>
      <c r="B36" s="105" t="s">
        <v>147</v>
      </c>
      <c r="C36" s="101" t="s">
        <v>29</v>
      </c>
      <c r="D36" s="139">
        <f>F36+N36</f>
        <v>24806257.64646</v>
      </c>
      <c r="E36" s="139">
        <f>G36+O36</f>
        <v>243247516.75049999</v>
      </c>
      <c r="F36" s="139">
        <f>H36+J36+L36</f>
        <v>23288839.584959999</v>
      </c>
      <c r="G36" s="139">
        <f>I36+K36+M36</f>
        <v>151741046.13299999</v>
      </c>
      <c r="H36" s="139">
        <v>20312090.759999998</v>
      </c>
      <c r="I36" s="141">
        <v>69753669.719999999</v>
      </c>
      <c r="J36" s="141">
        <v>2382299.6399999997</v>
      </c>
      <c r="K36" s="141">
        <v>20457925.32</v>
      </c>
      <c r="L36" s="141">
        <v>594449.18495999998</v>
      </c>
      <c r="M36" s="141">
        <v>61529451.093000002</v>
      </c>
      <c r="N36" s="141">
        <f>P36+R36+T36</f>
        <v>1517418.0615000001</v>
      </c>
      <c r="O36" s="141">
        <f>Q36+S36+U36</f>
        <v>91506470.617500007</v>
      </c>
      <c r="P36" s="141">
        <f>1561893.1+1561893.1*(-0.07)</f>
        <v>1452560.5830000001</v>
      </c>
      <c r="Q36" s="141">
        <v>1110843.987</v>
      </c>
      <c r="R36" s="141">
        <v>48814.258499999996</v>
      </c>
      <c r="S36" s="141">
        <v>4758445.3004999999</v>
      </c>
      <c r="T36" s="141">
        <v>16043.22</v>
      </c>
      <c r="U36" s="141">
        <v>85637181.330000013</v>
      </c>
      <c r="V36" s="142" t="s">
        <v>373</v>
      </c>
      <c r="W36" s="142" t="s">
        <v>373</v>
      </c>
      <c r="X36" s="125" t="s">
        <v>373</v>
      </c>
      <c r="Y36" s="28"/>
      <c r="Z36" s="28"/>
      <c r="AA36" s="28"/>
      <c r="AB36" s="28"/>
      <c r="AC36" s="28"/>
      <c r="AD36" s="28"/>
      <c r="AE36" s="28"/>
      <c r="AF36" s="28"/>
      <c r="AG36" s="29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38.25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4730554.92</v>
      </c>
      <c r="I37" s="110" t="s">
        <v>28</v>
      </c>
      <c r="J37" s="140">
        <v>762559.56</v>
      </c>
      <c r="K37" s="140">
        <v>7797379.7999999998</v>
      </c>
      <c r="L37" s="110" t="s">
        <v>28</v>
      </c>
      <c r="M37" s="140">
        <v>20978704.430999998</v>
      </c>
      <c r="N37" s="110" t="s">
        <v>28</v>
      </c>
      <c r="O37" s="110" t="s">
        <v>28</v>
      </c>
      <c r="P37" s="140">
        <f>1217161.85+1217161.85*(-0.07)</f>
        <v>1131960.5205000001</v>
      </c>
      <c r="Q37" s="110" t="s">
        <v>28</v>
      </c>
      <c r="R37" s="140">
        <v>33335.338499999998</v>
      </c>
      <c r="S37" s="140">
        <v>3290324.5155000002</v>
      </c>
      <c r="T37" s="110" t="s">
        <v>28</v>
      </c>
      <c r="U37" s="140">
        <v>51048970.290000007</v>
      </c>
      <c r="V37" s="110" t="s">
        <v>28</v>
      </c>
      <c r="W37" s="110" t="s">
        <v>28</v>
      </c>
      <c r="X37" s="127" t="s">
        <v>373</v>
      </c>
      <c r="Y37" s="28"/>
      <c r="Z37" s="28"/>
      <c r="AA37" s="28"/>
      <c r="AB37" s="28"/>
      <c r="AC37" s="28"/>
      <c r="AD37" s="28"/>
      <c r="AE37" s="28"/>
      <c r="AF37" s="28"/>
      <c r="AG37" s="29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38.25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88540086.177689984</v>
      </c>
      <c r="F38" s="110" t="s">
        <v>28</v>
      </c>
      <c r="G38" s="140">
        <f>I38+K38+M38</f>
        <v>74106346.120799989</v>
      </c>
      <c r="H38" s="140">
        <v>195510.12</v>
      </c>
      <c r="I38" s="140">
        <v>52737999.946799994</v>
      </c>
      <c r="J38" s="140">
        <v>137691.96</v>
      </c>
      <c r="K38" s="140">
        <v>1436813.2799999998</v>
      </c>
      <c r="L38" s="110" t="s">
        <v>28</v>
      </c>
      <c r="M38" s="140">
        <v>19931532.894000001</v>
      </c>
      <c r="N38" s="110" t="s">
        <v>28</v>
      </c>
      <c r="O38" s="140">
        <f>Q38+S38+U38</f>
        <v>14433740.05689</v>
      </c>
      <c r="P38" s="140">
        <f>3649.9+3649.9*(-0.07)</f>
        <v>3394.4070000000002</v>
      </c>
      <c r="Q38" s="140">
        <v>9285449.2413899992</v>
      </c>
      <c r="R38" s="140">
        <v>393.15750000000003</v>
      </c>
      <c r="S38" s="140">
        <v>39565.780500000001</v>
      </c>
      <c r="T38" s="110" t="s">
        <v>28</v>
      </c>
      <c r="U38" s="140">
        <v>5108725.0350000001</v>
      </c>
      <c r="V38" s="110" t="s">
        <v>28</v>
      </c>
      <c r="W38" s="126" t="s">
        <v>373</v>
      </c>
      <c r="X38" s="127" t="s">
        <v>373</v>
      </c>
      <c r="Y38" s="28"/>
      <c r="Z38" s="28"/>
      <c r="AA38" s="28"/>
      <c r="AB38" s="28"/>
      <c r="AC38" s="28"/>
      <c r="AD38" s="28"/>
      <c r="AE38" s="28"/>
      <c r="AF38" s="28"/>
      <c r="AG38" s="29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5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101819.63999999998</v>
      </c>
      <c r="I39" s="110" t="s">
        <v>28</v>
      </c>
      <c r="J39" s="140">
        <v>46046.28</v>
      </c>
      <c r="K39" s="140">
        <v>477685.31999999995</v>
      </c>
      <c r="L39" s="110" t="s">
        <v>28</v>
      </c>
      <c r="M39" s="140">
        <v>995149.47039999999</v>
      </c>
      <c r="N39" s="110" t="s">
        <v>28</v>
      </c>
      <c r="O39" s="110" t="s">
        <v>28</v>
      </c>
      <c r="P39" s="140">
        <f>3649.9+3649.9*(-0.07)</f>
        <v>3394.4070000000002</v>
      </c>
      <c r="Q39" s="110" t="s">
        <v>28</v>
      </c>
      <c r="R39" s="140">
        <v>64.495499999999993</v>
      </c>
      <c r="S39" s="140">
        <v>6391.2390000000005</v>
      </c>
      <c r="T39" s="110" t="s">
        <v>28</v>
      </c>
      <c r="U39" s="140">
        <v>358020.99</v>
      </c>
      <c r="V39" s="110" t="s">
        <v>28</v>
      </c>
      <c r="W39" s="110" t="s">
        <v>28</v>
      </c>
      <c r="X39" s="127" t="s">
        <v>373</v>
      </c>
      <c r="Y39" s="28"/>
      <c r="Z39" s="28"/>
      <c r="AA39" s="28"/>
      <c r="AB39" s="28"/>
      <c r="AC39" s="28"/>
      <c r="AD39" s="28"/>
      <c r="AE39" s="28"/>
      <c r="AF39" s="28"/>
      <c r="AG39" s="29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550859.39999999991</v>
      </c>
      <c r="I40" s="110" t="s">
        <v>28</v>
      </c>
      <c r="J40" s="140">
        <v>43412.039999999994</v>
      </c>
      <c r="K40" s="140">
        <v>425935.44</v>
      </c>
      <c r="L40" s="110" t="s">
        <v>28</v>
      </c>
      <c r="M40" s="140">
        <v>201125.24100000001</v>
      </c>
      <c r="N40" s="110" t="s">
        <v>28</v>
      </c>
      <c r="O40" s="110" t="s">
        <v>28</v>
      </c>
      <c r="P40" s="140">
        <f>12654+12654*(-0.07)</f>
        <v>11768.22</v>
      </c>
      <c r="Q40" s="110" t="s">
        <v>28</v>
      </c>
      <c r="R40" s="140">
        <v>228.82650000000001</v>
      </c>
      <c r="S40" s="140">
        <v>23207.777999999998</v>
      </c>
      <c r="T40" s="110" t="s">
        <v>28</v>
      </c>
      <c r="U40" s="140">
        <v>338057.59499999997</v>
      </c>
      <c r="V40" s="110" t="s">
        <v>28</v>
      </c>
      <c r="W40" s="110" t="s">
        <v>28</v>
      </c>
      <c r="X40" s="127" t="s">
        <v>373</v>
      </c>
      <c r="Y40" s="28"/>
      <c r="Z40" s="28"/>
      <c r="AA40" s="28"/>
      <c r="AB40" s="28"/>
      <c r="AC40" s="28"/>
      <c r="AD40" s="28"/>
      <c r="AE40" s="28"/>
      <c r="AF40" s="28"/>
      <c r="AG40" s="29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38.25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14733346.679999998</v>
      </c>
      <c r="I41" s="110" t="s">
        <v>28</v>
      </c>
      <c r="J41" s="140">
        <f>J36-J37-J38-J39-J40</f>
        <v>1392589.7999999996</v>
      </c>
      <c r="K41" s="140">
        <f>K36-K37-K38-K39-K40</f>
        <v>10320111.48</v>
      </c>
      <c r="L41" s="110" t="s">
        <v>28</v>
      </c>
      <c r="M41" s="140">
        <f>M36-M37-M38-M39-M40</f>
        <v>19422939.056600001</v>
      </c>
      <c r="N41" s="110" t="s">
        <v>28</v>
      </c>
      <c r="O41" s="110" t="s">
        <v>28</v>
      </c>
      <c r="P41" s="140">
        <f>P36-P37-P38-P39-P40</f>
        <v>302043.02850000001</v>
      </c>
      <c r="Q41" s="110" t="s">
        <v>28</v>
      </c>
      <c r="R41" s="140">
        <f>R36-R37-R38-R39-R40</f>
        <v>14792.440500000001</v>
      </c>
      <c r="S41" s="140">
        <f>S36-S37-S38-S39-S40</f>
        <v>1398955.9874999996</v>
      </c>
      <c r="T41" s="110" t="s">
        <v>28</v>
      </c>
      <c r="U41" s="140">
        <f>U36-U37-U38-U39-U40</f>
        <v>28783407.420000009</v>
      </c>
      <c r="V41" s="110" t="s">
        <v>28</v>
      </c>
      <c r="W41" s="110" t="s">
        <v>28</v>
      </c>
      <c r="X41" s="112" t="s">
        <v>28</v>
      </c>
      <c r="Y41" s="28"/>
      <c r="Z41" s="28"/>
      <c r="AA41" s="28"/>
      <c r="AB41" s="28"/>
      <c r="AC41" s="28"/>
      <c r="AD41" s="28"/>
      <c r="AE41" s="28"/>
      <c r="AF41" s="28"/>
      <c r="AG41" s="29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23489070.146086998</v>
      </c>
      <c r="F42" s="110" t="s">
        <v>28</v>
      </c>
      <c r="G42" s="110" t="s">
        <v>28</v>
      </c>
      <c r="H42" s="140">
        <v>1</v>
      </c>
      <c r="I42" s="140">
        <f>H41*H42</f>
        <v>14733346.679999998</v>
      </c>
      <c r="J42" s="140">
        <v>7</v>
      </c>
      <c r="K42" s="140">
        <f>J41+K41*J42/100</f>
        <v>2114997.6035999996</v>
      </c>
      <c r="L42" s="140">
        <v>7</v>
      </c>
      <c r="M42" s="140">
        <f>M41*L42/100</f>
        <v>1359605.7339620001</v>
      </c>
      <c r="N42" s="110" t="s">
        <v>28</v>
      </c>
      <c r="O42" s="110" t="s">
        <v>28</v>
      </c>
      <c r="P42" s="140">
        <v>10</v>
      </c>
      <c r="Q42" s="140">
        <f>P41*P42</f>
        <v>3020430.2850000001</v>
      </c>
      <c r="R42" s="140">
        <v>7</v>
      </c>
      <c r="S42" s="140">
        <f>S41*7/100+R41*10</f>
        <v>245851.32412499998</v>
      </c>
      <c r="T42" s="140">
        <v>7</v>
      </c>
      <c r="U42" s="140">
        <f>U41*T42/100</f>
        <v>2014838.5194000006</v>
      </c>
      <c r="V42" s="110" t="s">
        <v>28</v>
      </c>
      <c r="W42" s="110" t="s">
        <v>28</v>
      </c>
      <c r="X42" s="112" t="s">
        <v>28</v>
      </c>
      <c r="Y42" s="28"/>
      <c r="Z42" s="28"/>
      <c r="AA42" s="28"/>
      <c r="AB42" s="28"/>
      <c r="AC42" s="28"/>
      <c r="AD42" s="28"/>
      <c r="AE42" s="28"/>
      <c r="AF42" s="28"/>
      <c r="AG42" s="29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127" t="s">
        <v>373</v>
      </c>
      <c r="Y43" s="28"/>
      <c r="Z43" s="28"/>
      <c r="AA43" s="28"/>
      <c r="AB43" s="28"/>
      <c r="AC43" s="28"/>
      <c r="AD43" s="28"/>
      <c r="AE43" s="28"/>
      <c r="AF43" s="28"/>
      <c r="AG43" s="29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550561907.08749998</v>
      </c>
      <c r="E44" s="140">
        <f>E36/D44*100</f>
        <v>44.18168304401798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127" t="s">
        <v>373</v>
      </c>
      <c r="Y44" s="28"/>
      <c r="Z44" s="28"/>
      <c r="AA44" s="28"/>
      <c r="AB44" s="28"/>
      <c r="AC44" s="28"/>
      <c r="AD44" s="28"/>
      <c r="AE44" s="28"/>
      <c r="AF44" s="28"/>
      <c r="AG44" s="29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38.25" x14ac:dyDescent="0.2">
      <c r="A45" s="104" t="s">
        <v>154</v>
      </c>
      <c r="B45" s="254" t="s">
        <v>461</v>
      </c>
      <c r="C45" s="102" t="s">
        <v>354</v>
      </c>
      <c r="D45" s="110" t="s">
        <v>28</v>
      </c>
      <c r="E45" s="140">
        <v>636307.65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127" t="s">
        <v>373</v>
      </c>
      <c r="Y45" s="28"/>
      <c r="Z45" s="28"/>
      <c r="AA45" s="28"/>
      <c r="AB45" s="28"/>
      <c r="AC45" s="28"/>
      <c r="AD45" s="28"/>
      <c r="AE45" s="28"/>
      <c r="AF45" s="28"/>
      <c r="AG45" s="29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38.25" x14ac:dyDescent="0.2">
      <c r="A46" s="104" t="s">
        <v>155</v>
      </c>
      <c r="B46" s="254" t="s">
        <v>461</v>
      </c>
      <c r="C46" s="102" t="s">
        <v>355</v>
      </c>
      <c r="D46" s="110" t="s">
        <v>28</v>
      </c>
      <c r="E46" s="140">
        <v>37743.57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127" t="s">
        <v>373</v>
      </c>
      <c r="Y46" s="28"/>
      <c r="Z46" s="28"/>
      <c r="AA46" s="28"/>
      <c r="AB46" s="28"/>
      <c r="AC46" s="28"/>
      <c r="AD46" s="28"/>
      <c r="AE46" s="28"/>
      <c r="AF46" s="28"/>
      <c r="AG46" s="29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63.75" x14ac:dyDescent="0.2">
      <c r="A47" s="104" t="s">
        <v>208</v>
      </c>
      <c r="B47" s="227" t="s">
        <v>509</v>
      </c>
      <c r="C47" s="102" t="s">
        <v>356</v>
      </c>
      <c r="D47" s="197">
        <v>29.57</v>
      </c>
      <c r="E47" s="140">
        <f>E36-E45-E46</f>
        <v>242573465.53049999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112" t="s">
        <v>28</v>
      </c>
      <c r="Y47" s="28"/>
      <c r="Z47" s="28"/>
      <c r="AA47" s="28"/>
      <c r="AB47" s="28"/>
      <c r="AC47" s="28"/>
      <c r="AD47" s="28"/>
      <c r="AE47" s="28"/>
      <c r="AF47" s="28"/>
      <c r="AG47" s="29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28.2852</v>
      </c>
      <c r="E48" s="143">
        <f>E47*D47/100</f>
        <v>71728973.757368848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129" t="s">
        <v>373</v>
      </c>
      <c r="Y48" s="28"/>
      <c r="Z48" s="28"/>
      <c r="AA48" s="28"/>
      <c r="AB48" s="28"/>
      <c r="AC48" s="28"/>
      <c r="AD48" s="28"/>
      <c r="AE48" s="28"/>
      <c r="AF48" s="28"/>
      <c r="AG48" s="29"/>
      <c r="AH48" s="21"/>
      <c r="AI48" s="21"/>
      <c r="AJ48" s="21"/>
      <c r="AK48" s="21"/>
      <c r="AL48" s="21"/>
      <c r="AM48" s="21"/>
      <c r="AN48" s="21"/>
      <c r="AO48" s="21"/>
    </row>
  </sheetData>
  <mergeCells count="37">
    <mergeCell ref="X30:X34"/>
    <mergeCell ref="C5:C9"/>
    <mergeCell ref="B5:B9"/>
    <mergeCell ref="A5:A9"/>
    <mergeCell ref="C30:C34"/>
    <mergeCell ref="B30:B34"/>
    <mergeCell ref="A30:A34"/>
    <mergeCell ref="L33:M33"/>
    <mergeCell ref="P33:Q33"/>
    <mergeCell ref="T33:U33"/>
    <mergeCell ref="F6:M6"/>
    <mergeCell ref="N6:U6"/>
    <mergeCell ref="V6:W8"/>
    <mergeCell ref="F7:G8"/>
    <mergeCell ref="X5:X9"/>
    <mergeCell ref="N7:O8"/>
    <mergeCell ref="P7:U7"/>
    <mergeCell ref="H8:I8"/>
    <mergeCell ref="L8:M8"/>
    <mergeCell ref="P8:Q8"/>
    <mergeCell ref="T8:U8"/>
    <mergeCell ref="A1:X1"/>
    <mergeCell ref="A28:X28"/>
    <mergeCell ref="D30:E33"/>
    <mergeCell ref="F30:W30"/>
    <mergeCell ref="F31:M31"/>
    <mergeCell ref="N31:U31"/>
    <mergeCell ref="V31:W33"/>
    <mergeCell ref="F32:G33"/>
    <mergeCell ref="H32:M32"/>
    <mergeCell ref="N32:O33"/>
    <mergeCell ref="P32:U32"/>
    <mergeCell ref="H33:I33"/>
    <mergeCell ref="A3:X3"/>
    <mergeCell ref="D5:E8"/>
    <mergeCell ref="F5:W5"/>
    <mergeCell ref="H7:M7"/>
  </mergeCell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7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42578125" style="23" bestFit="1" customWidth="1"/>
    <col min="7" max="7" width="14.28515625" style="23" customWidth="1"/>
    <col min="8" max="8" width="14.28515625" style="23" bestFit="1" customWidth="1"/>
    <col min="9" max="10" width="14.28515625" style="23" customWidth="1"/>
    <col min="11" max="11" width="20.7109375" style="20" customWidth="1"/>
    <col min="12" max="12" width="10.7109375" style="20" customWidth="1"/>
    <col min="13" max="13" width="16.28515625" style="20" customWidth="1"/>
    <col min="14" max="14" width="10.7109375" style="20" customWidth="1"/>
    <col min="15" max="15" width="16.28515625" style="20" customWidth="1"/>
    <col min="16" max="16" width="20.7109375" style="20" customWidth="1"/>
    <col min="17" max="17" width="20" style="20" customWidth="1"/>
    <col min="18" max="16384" width="8.85546875" style="20"/>
  </cols>
  <sheetData>
    <row r="1" spans="1:25" ht="28.15" customHeight="1" x14ac:dyDescent="0.25">
      <c r="A1" s="260" t="s">
        <v>391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</row>
    <row r="2" spans="1:25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25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350</v>
      </c>
      <c r="E3" s="261"/>
      <c r="F3" s="273" t="s">
        <v>157</v>
      </c>
      <c r="G3" s="273"/>
      <c r="H3" s="273"/>
      <c r="I3" s="273"/>
      <c r="J3" s="287" t="s">
        <v>167</v>
      </c>
      <c r="K3" s="29"/>
      <c r="L3" s="29"/>
      <c r="M3" s="29"/>
      <c r="N3" s="29"/>
      <c r="O3" s="29"/>
      <c r="P3" s="29"/>
      <c r="Q3" s="29"/>
      <c r="R3" s="21"/>
      <c r="S3" s="21"/>
      <c r="T3" s="21"/>
      <c r="U3" s="21"/>
      <c r="V3" s="21"/>
      <c r="W3" s="21"/>
      <c r="X3" s="21"/>
      <c r="Y3" s="21"/>
    </row>
    <row r="4" spans="1:25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61"/>
      <c r="J4" s="308"/>
      <c r="K4" s="29"/>
      <c r="L4" s="29"/>
      <c r="M4" s="29"/>
      <c r="N4" s="29"/>
      <c r="O4" s="29"/>
      <c r="P4" s="29"/>
      <c r="Q4" s="29"/>
      <c r="R4" s="21"/>
      <c r="S4" s="21"/>
      <c r="T4" s="21"/>
      <c r="U4" s="21"/>
      <c r="V4" s="21"/>
      <c r="W4" s="21"/>
      <c r="X4" s="21"/>
      <c r="Y4" s="21"/>
    </row>
    <row r="5" spans="1:25" s="22" customFormat="1" ht="20.2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89"/>
      <c r="K5" s="29"/>
      <c r="L5" s="29"/>
      <c r="M5" s="29"/>
      <c r="N5" s="29"/>
      <c r="O5" s="29"/>
      <c r="P5" s="29"/>
      <c r="Q5" s="29"/>
      <c r="R5" s="21"/>
      <c r="S5" s="21"/>
      <c r="T5" s="21"/>
      <c r="U5" s="21"/>
      <c r="V5" s="21"/>
      <c r="W5" s="21"/>
      <c r="X5" s="21"/>
      <c r="Y5" s="21"/>
    </row>
    <row r="6" spans="1:25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99" t="s">
        <v>25</v>
      </c>
      <c r="J6" s="100" t="s">
        <v>26</v>
      </c>
      <c r="K6" s="28"/>
      <c r="L6" s="28"/>
      <c r="M6" s="28"/>
      <c r="N6" s="28"/>
      <c r="O6" s="28"/>
      <c r="P6" s="28"/>
      <c r="Q6" s="29"/>
      <c r="R6" s="21"/>
      <c r="S6" s="21"/>
      <c r="T6" s="21"/>
      <c r="U6" s="21"/>
      <c r="V6" s="21"/>
      <c r="W6" s="21"/>
      <c r="X6" s="21"/>
      <c r="Y6" s="21"/>
    </row>
    <row r="7" spans="1:25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20" t="s">
        <v>28</v>
      </c>
      <c r="J7" s="109" t="s">
        <v>307</v>
      </c>
      <c r="K7" s="28"/>
      <c r="L7" s="28"/>
      <c r="M7" s="28"/>
      <c r="N7" s="28"/>
      <c r="O7" s="28"/>
      <c r="P7" s="28"/>
      <c r="Q7" s="29"/>
      <c r="R7" s="21"/>
      <c r="S7" s="21"/>
      <c r="T7" s="21"/>
      <c r="U7" s="21"/>
      <c r="V7" s="21"/>
      <c r="W7" s="21"/>
      <c r="X7" s="21"/>
      <c r="Y7" s="21"/>
    </row>
    <row r="8" spans="1:25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0" t="s">
        <v>28</v>
      </c>
      <c r="J8" s="114" t="s">
        <v>308</v>
      </c>
      <c r="K8" s="28"/>
      <c r="L8" s="28"/>
      <c r="M8" s="28"/>
      <c r="N8" s="28"/>
      <c r="O8" s="28"/>
      <c r="P8" s="28"/>
      <c r="Q8" s="29"/>
      <c r="R8" s="21"/>
      <c r="S8" s="21"/>
      <c r="T8" s="21"/>
      <c r="U8" s="21"/>
      <c r="V8" s="21"/>
      <c r="W8" s="21"/>
      <c r="X8" s="21"/>
      <c r="Y8" s="21"/>
    </row>
    <row r="9" spans="1:25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0" t="s">
        <v>28</v>
      </c>
      <c r="J9" s="114" t="s">
        <v>312</v>
      </c>
      <c r="K9" s="28"/>
      <c r="L9" s="28"/>
      <c r="M9" s="28"/>
      <c r="N9" s="28"/>
      <c r="O9" s="28"/>
      <c r="P9" s="28"/>
      <c r="Q9" s="29"/>
      <c r="R9" s="21"/>
      <c r="S9" s="21"/>
      <c r="T9" s="21"/>
      <c r="U9" s="21"/>
      <c r="V9" s="21"/>
      <c r="W9" s="21"/>
      <c r="X9" s="21"/>
      <c r="Y9" s="21"/>
    </row>
    <row r="10" spans="1:25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0" t="s">
        <v>28</v>
      </c>
      <c r="J10" s="114" t="s">
        <v>324</v>
      </c>
      <c r="K10" s="28"/>
      <c r="L10" s="28"/>
      <c r="M10" s="28"/>
      <c r="N10" s="28"/>
      <c r="O10" s="28"/>
      <c r="P10" s="28"/>
      <c r="Q10" s="29"/>
      <c r="R10" s="21"/>
      <c r="S10" s="21"/>
      <c r="T10" s="21"/>
      <c r="U10" s="21"/>
      <c r="V10" s="21"/>
      <c r="W10" s="21"/>
      <c r="X10" s="21"/>
      <c r="Y10" s="21"/>
    </row>
    <row r="11" spans="1:25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0" t="s">
        <v>28</v>
      </c>
      <c r="J11" s="112" t="s">
        <v>28</v>
      </c>
      <c r="K11" s="28"/>
      <c r="L11" s="28"/>
      <c r="M11" s="28"/>
      <c r="N11" s="28"/>
      <c r="O11" s="28"/>
      <c r="P11" s="28"/>
      <c r="Q11" s="29"/>
      <c r="R11" s="21"/>
      <c r="S11" s="21"/>
      <c r="T11" s="21"/>
      <c r="U11" s="21"/>
      <c r="V11" s="21"/>
      <c r="W11" s="21"/>
      <c r="X11" s="21"/>
      <c r="Y11" s="21"/>
    </row>
    <row r="12" spans="1:25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13" t="s">
        <v>189</v>
      </c>
      <c r="J12" s="112" t="s">
        <v>28</v>
      </c>
      <c r="K12" s="28"/>
      <c r="L12" s="28"/>
      <c r="M12" s="28"/>
      <c r="N12" s="28"/>
      <c r="O12" s="28"/>
      <c r="P12" s="28"/>
      <c r="Q12" s="29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13" t="s">
        <v>296</v>
      </c>
      <c r="J13" s="114" t="s">
        <v>326</v>
      </c>
      <c r="K13" s="28"/>
      <c r="L13" s="28"/>
      <c r="M13" s="28"/>
      <c r="N13" s="28"/>
      <c r="O13" s="28"/>
      <c r="P13" s="28"/>
      <c r="Q13" s="29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38.25" x14ac:dyDescent="0.2">
      <c r="A14" s="124" t="s">
        <v>158</v>
      </c>
      <c r="B14" s="254" t="s">
        <v>461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93" t="s">
        <v>440</v>
      </c>
      <c r="H14" s="110" t="s">
        <v>28</v>
      </c>
      <c r="I14" s="93" t="s">
        <v>442</v>
      </c>
      <c r="J14" s="95" t="s">
        <v>327</v>
      </c>
      <c r="K14" s="28"/>
      <c r="L14" s="28"/>
      <c r="M14" s="28"/>
      <c r="N14" s="28"/>
      <c r="O14" s="28"/>
      <c r="P14" s="28"/>
      <c r="Q14" s="29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38.25" x14ac:dyDescent="0.2">
      <c r="A15" s="124" t="s">
        <v>159</v>
      </c>
      <c r="B15" s="254" t="s">
        <v>461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93" t="s">
        <v>441</v>
      </c>
      <c r="H15" s="110" t="s">
        <v>28</v>
      </c>
      <c r="I15" s="93" t="s">
        <v>443</v>
      </c>
      <c r="J15" s="95" t="s">
        <v>328</v>
      </c>
      <c r="K15" s="28"/>
      <c r="L15" s="28"/>
      <c r="M15" s="28"/>
      <c r="N15" s="28"/>
      <c r="O15" s="28"/>
      <c r="P15" s="28"/>
      <c r="Q15" s="29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419</v>
      </c>
      <c r="F16" s="110" t="s">
        <v>28</v>
      </c>
      <c r="G16" s="113" t="s">
        <v>209</v>
      </c>
      <c r="H16" s="110" t="s">
        <v>28</v>
      </c>
      <c r="I16" s="113" t="s">
        <v>299</v>
      </c>
      <c r="J16" s="112" t="s">
        <v>28</v>
      </c>
      <c r="K16" s="28"/>
      <c r="L16" s="28"/>
      <c r="M16" s="28"/>
      <c r="N16" s="28"/>
      <c r="O16" s="28"/>
      <c r="P16" s="28"/>
      <c r="Q16" s="29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13" t="s">
        <v>305</v>
      </c>
      <c r="J17" s="112" t="s">
        <v>28</v>
      </c>
      <c r="K17" s="28"/>
      <c r="L17" s="28"/>
      <c r="M17" s="28"/>
      <c r="N17" s="28"/>
      <c r="O17" s="28"/>
      <c r="P17" s="28"/>
      <c r="Q17" s="29"/>
      <c r="R17" s="21"/>
      <c r="S17" s="21"/>
      <c r="T17" s="21"/>
      <c r="U17" s="21"/>
      <c r="V17" s="21"/>
      <c r="W17" s="21"/>
      <c r="X17" s="21"/>
      <c r="Y17" s="21"/>
    </row>
    <row r="18" spans="1:25" ht="26.25" thickBot="1" x14ac:dyDescent="0.25">
      <c r="A18" s="254" t="s">
        <v>461</v>
      </c>
      <c r="B18" s="123" t="s">
        <v>144</v>
      </c>
      <c r="C18" s="122">
        <v>120</v>
      </c>
      <c r="D18" s="149" t="s">
        <v>28</v>
      </c>
      <c r="E18" s="158" t="s">
        <v>306</v>
      </c>
      <c r="F18" s="116" t="s">
        <v>306</v>
      </c>
      <c r="G18" s="118" t="s">
        <v>28</v>
      </c>
      <c r="H18" s="116" t="s">
        <v>306</v>
      </c>
      <c r="I18" s="118" t="s">
        <v>28</v>
      </c>
      <c r="J18" s="159" t="s">
        <v>325</v>
      </c>
    </row>
    <row r="19" spans="1:25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25" x14ac:dyDescent="0.25">
      <c r="A20" s="173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25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25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25" ht="28.15" customHeight="1" x14ac:dyDescent="0.25">
      <c r="A23" s="260" t="s">
        <v>391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12"/>
      <c r="L23" s="12"/>
      <c r="M23" s="12"/>
      <c r="N23" s="12"/>
      <c r="O23" s="12"/>
    </row>
    <row r="24" spans="1:25" x14ac:dyDescent="0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25" s="22" customFormat="1" ht="44.45" customHeight="1" x14ac:dyDescent="0.25">
      <c r="A25" s="263" t="s">
        <v>17</v>
      </c>
      <c r="B25" s="263" t="s">
        <v>66</v>
      </c>
      <c r="C25" s="263" t="s">
        <v>18</v>
      </c>
      <c r="D25" s="287" t="s">
        <v>378</v>
      </c>
      <c r="E25" s="261"/>
      <c r="F25" s="273" t="s">
        <v>157</v>
      </c>
      <c r="G25" s="273"/>
      <c r="H25" s="273"/>
      <c r="I25" s="273"/>
      <c r="J25" s="287" t="s">
        <v>167</v>
      </c>
      <c r="K25" s="29"/>
      <c r="L25" s="29"/>
      <c r="M25" s="29"/>
      <c r="N25" s="29"/>
      <c r="O25" s="29"/>
      <c r="P25" s="29"/>
      <c r="Q25" s="29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39.75" customHeight="1" x14ac:dyDescent="0.25">
      <c r="A26" s="264"/>
      <c r="B26" s="264"/>
      <c r="C26" s="264"/>
      <c r="D26" s="308"/>
      <c r="E26" s="262"/>
      <c r="F26" s="287" t="s">
        <v>141</v>
      </c>
      <c r="G26" s="261"/>
      <c r="H26" s="287" t="s">
        <v>142</v>
      </c>
      <c r="I26" s="261"/>
      <c r="J26" s="308"/>
      <c r="K26" s="29"/>
      <c r="L26" s="29"/>
      <c r="M26" s="29"/>
      <c r="N26" s="29"/>
      <c r="O26" s="29"/>
      <c r="P26" s="29"/>
      <c r="Q26" s="29"/>
      <c r="R26" s="21"/>
      <c r="S26" s="21"/>
      <c r="T26" s="21"/>
      <c r="U26" s="21"/>
      <c r="V26" s="21"/>
      <c r="W26" s="21"/>
      <c r="X26" s="21"/>
      <c r="Y26" s="21"/>
    </row>
    <row r="27" spans="1:25" s="22" customFormat="1" ht="21.75" customHeight="1" x14ac:dyDescent="0.25">
      <c r="A27" s="307"/>
      <c r="B27" s="307"/>
      <c r="C27" s="307"/>
      <c r="D27" s="236" t="s">
        <v>67</v>
      </c>
      <c r="E27" s="236" t="s">
        <v>68</v>
      </c>
      <c r="F27" s="236" t="s">
        <v>67</v>
      </c>
      <c r="G27" s="236" t="s">
        <v>68</v>
      </c>
      <c r="H27" s="236" t="s">
        <v>67</v>
      </c>
      <c r="I27" s="236" t="s">
        <v>68</v>
      </c>
      <c r="J27" s="289"/>
      <c r="K27" s="29"/>
      <c r="L27" s="29"/>
      <c r="M27" s="29"/>
      <c r="N27" s="29"/>
      <c r="O27" s="29"/>
      <c r="P27" s="29"/>
      <c r="Q27" s="29"/>
      <c r="R27" s="21"/>
      <c r="S27" s="21"/>
      <c r="T27" s="21"/>
      <c r="U27" s="21"/>
      <c r="V27" s="21"/>
      <c r="W27" s="21"/>
      <c r="X27" s="21"/>
      <c r="Y27" s="21"/>
    </row>
    <row r="28" spans="1:25" s="22" customFormat="1" ht="13.5" thickBot="1" x14ac:dyDescent="0.3">
      <c r="A28" s="92" t="s">
        <v>2</v>
      </c>
      <c r="B28" s="94" t="s">
        <v>4</v>
      </c>
      <c r="C28" s="99" t="s">
        <v>3</v>
      </c>
      <c r="D28" s="99" t="s">
        <v>5</v>
      </c>
      <c r="E28" s="99" t="s">
        <v>8</v>
      </c>
      <c r="F28" s="99" t="s">
        <v>22</v>
      </c>
      <c r="G28" s="99" t="s">
        <v>23</v>
      </c>
      <c r="H28" s="99" t="s">
        <v>24</v>
      </c>
      <c r="I28" s="99" t="s">
        <v>25</v>
      </c>
      <c r="J28" s="100" t="s">
        <v>26</v>
      </c>
      <c r="K28" s="28"/>
      <c r="L28" s="28"/>
      <c r="M28" s="28"/>
      <c r="N28" s="28"/>
      <c r="O28" s="28"/>
      <c r="P28" s="28"/>
      <c r="Q28" s="29"/>
      <c r="R28" s="21"/>
      <c r="S28" s="21"/>
      <c r="T28" s="21"/>
      <c r="U28" s="21"/>
      <c r="V28" s="21"/>
      <c r="W28" s="21"/>
      <c r="X28" s="21"/>
      <c r="Y28" s="21"/>
    </row>
    <row r="29" spans="1:25" s="22" customFormat="1" ht="26.25" thickBot="1" x14ac:dyDescent="0.25">
      <c r="A29" s="124" t="s">
        <v>423</v>
      </c>
      <c r="B29" s="123" t="s">
        <v>186</v>
      </c>
      <c r="C29" s="101" t="s">
        <v>29</v>
      </c>
      <c r="D29" s="194">
        <f>F29+H29</f>
        <v>585260.52300000004</v>
      </c>
      <c r="E29" s="135" t="s">
        <v>28</v>
      </c>
      <c r="F29" s="139">
        <v>365837.1948</v>
      </c>
      <c r="G29" s="120" t="s">
        <v>28</v>
      </c>
      <c r="H29" s="199">
        <v>219423.32819999999</v>
      </c>
      <c r="I29" s="120" t="s">
        <v>28</v>
      </c>
      <c r="J29" s="125" t="s">
        <v>373</v>
      </c>
      <c r="K29" s="28"/>
      <c r="L29" s="28"/>
      <c r="M29" s="28"/>
      <c r="N29" s="28"/>
      <c r="O29" s="28"/>
      <c r="P29" s="28"/>
      <c r="Q29" s="29"/>
      <c r="R29" s="21"/>
      <c r="S29" s="21"/>
      <c r="T29" s="21"/>
      <c r="U29" s="21"/>
      <c r="V29" s="21"/>
      <c r="W29" s="21"/>
      <c r="X29" s="21"/>
      <c r="Y29" s="21"/>
    </row>
    <row r="30" spans="1:25" s="22" customFormat="1" ht="38.25" x14ac:dyDescent="0.2">
      <c r="A30" s="124" t="s">
        <v>424</v>
      </c>
      <c r="B30" s="123" t="s">
        <v>187</v>
      </c>
      <c r="C30" s="102" t="s">
        <v>30</v>
      </c>
      <c r="D30" s="135" t="s">
        <v>28</v>
      </c>
      <c r="E30" s="136" t="s">
        <v>28</v>
      </c>
      <c r="F30" s="140">
        <v>161464.56480000002</v>
      </c>
      <c r="G30" s="110" t="s">
        <v>28</v>
      </c>
      <c r="H30" s="140">
        <v>92146.239000000001</v>
      </c>
      <c r="I30" s="110" t="s">
        <v>28</v>
      </c>
      <c r="J30" s="127" t="s">
        <v>373</v>
      </c>
      <c r="K30" s="28"/>
      <c r="L30" s="28"/>
      <c r="M30" s="28"/>
      <c r="N30" s="28"/>
      <c r="O30" s="28"/>
      <c r="P30" s="28"/>
      <c r="Q30" s="29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51" x14ac:dyDescent="0.2">
      <c r="A31" s="124" t="s">
        <v>425</v>
      </c>
      <c r="B31" s="123" t="s">
        <v>194</v>
      </c>
      <c r="C31" s="102" t="s">
        <v>31</v>
      </c>
      <c r="D31" s="136" t="s">
        <v>28</v>
      </c>
      <c r="E31" s="136" t="s">
        <v>28</v>
      </c>
      <c r="F31" s="140">
        <v>44110.142999999996</v>
      </c>
      <c r="G31" s="110" t="s">
        <v>28</v>
      </c>
      <c r="H31" s="110" t="s">
        <v>28</v>
      </c>
      <c r="I31" s="110" t="s">
        <v>28</v>
      </c>
      <c r="J31" s="127" t="s">
        <v>373</v>
      </c>
      <c r="K31" s="28"/>
      <c r="L31" s="28"/>
      <c r="M31" s="28"/>
      <c r="N31" s="28"/>
      <c r="O31" s="28"/>
      <c r="P31" s="28"/>
      <c r="Q31" s="29"/>
      <c r="R31" s="21"/>
      <c r="S31" s="21"/>
      <c r="T31" s="21"/>
      <c r="U31" s="21"/>
      <c r="V31" s="21"/>
      <c r="W31" s="21"/>
      <c r="X31" s="21"/>
      <c r="Y31" s="21"/>
    </row>
    <row r="32" spans="1:25" s="22" customFormat="1" ht="38.25" x14ac:dyDescent="0.2">
      <c r="A32" s="124" t="s">
        <v>426</v>
      </c>
      <c r="B32" s="123" t="s">
        <v>188</v>
      </c>
      <c r="C32" s="102" t="s">
        <v>119</v>
      </c>
      <c r="D32" s="136" t="s">
        <v>28</v>
      </c>
      <c r="E32" s="136" t="s">
        <v>28</v>
      </c>
      <c r="F32" s="140">
        <v>96351.532200000001</v>
      </c>
      <c r="G32" s="110" t="s">
        <v>28</v>
      </c>
      <c r="H32" s="110" t="s">
        <v>28</v>
      </c>
      <c r="I32" s="110" t="s">
        <v>28</v>
      </c>
      <c r="J32" s="127" t="s">
        <v>373</v>
      </c>
      <c r="K32" s="28"/>
      <c r="L32" s="28"/>
      <c r="M32" s="28"/>
      <c r="N32" s="28"/>
      <c r="O32" s="28"/>
      <c r="P32" s="28"/>
      <c r="Q32" s="29"/>
      <c r="R32" s="21"/>
      <c r="S32" s="21"/>
      <c r="T32" s="21"/>
      <c r="U32" s="21"/>
      <c r="V32" s="21"/>
      <c r="W32" s="21"/>
      <c r="X32" s="21"/>
      <c r="Y32" s="21"/>
    </row>
    <row r="33" spans="1:25" s="22" customFormat="1" ht="38.25" x14ac:dyDescent="0.2">
      <c r="A33" s="124" t="s">
        <v>427</v>
      </c>
      <c r="B33" s="123" t="s">
        <v>146</v>
      </c>
      <c r="C33" s="102" t="s">
        <v>120</v>
      </c>
      <c r="D33" s="136" t="s">
        <v>28</v>
      </c>
      <c r="E33" s="136" t="s">
        <v>28</v>
      </c>
      <c r="F33" s="140">
        <f>F29-F30-F31-F32</f>
        <v>63910.954799999963</v>
      </c>
      <c r="G33" s="110" t="s">
        <v>28</v>
      </c>
      <c r="H33" s="140">
        <f>H29-H30</f>
        <v>127277.08919999999</v>
      </c>
      <c r="I33" s="110" t="s">
        <v>28</v>
      </c>
      <c r="J33" s="112" t="s">
        <v>28</v>
      </c>
      <c r="K33" s="28"/>
      <c r="L33" s="28"/>
      <c r="M33" s="28"/>
      <c r="N33" s="28"/>
      <c r="O33" s="28"/>
      <c r="P33" s="28"/>
      <c r="Q33" s="29"/>
      <c r="R33" s="21"/>
      <c r="S33" s="21"/>
      <c r="T33" s="21"/>
      <c r="U33" s="21"/>
      <c r="V33" s="21"/>
      <c r="W33" s="21"/>
      <c r="X33" s="21"/>
      <c r="Y33" s="21"/>
    </row>
    <row r="34" spans="1:25" s="22" customFormat="1" ht="38.25" x14ac:dyDescent="0.2">
      <c r="A34" s="124" t="s">
        <v>145</v>
      </c>
      <c r="B34" s="123" t="s">
        <v>190</v>
      </c>
      <c r="C34" s="102" t="s">
        <v>121</v>
      </c>
      <c r="D34" s="136" t="s">
        <v>28</v>
      </c>
      <c r="E34" s="196">
        <f>G34+I34</f>
        <v>6683409.2339999992</v>
      </c>
      <c r="F34" s="195">
        <v>5</v>
      </c>
      <c r="G34" s="140">
        <f>F33*F34</f>
        <v>319554.7739999998</v>
      </c>
      <c r="H34" s="140">
        <v>50</v>
      </c>
      <c r="I34" s="140">
        <f>H33*H34</f>
        <v>6363854.459999999</v>
      </c>
      <c r="J34" s="112" t="s">
        <v>28</v>
      </c>
      <c r="K34" s="28"/>
      <c r="L34" s="28"/>
      <c r="M34" s="28"/>
      <c r="N34" s="28"/>
      <c r="O34" s="28"/>
      <c r="P34" s="28"/>
      <c r="Q34" s="29"/>
      <c r="R34" s="21"/>
      <c r="S34" s="21"/>
      <c r="T34" s="21"/>
      <c r="U34" s="21"/>
      <c r="V34" s="21"/>
      <c r="W34" s="21"/>
      <c r="X34" s="21"/>
      <c r="Y34" s="21"/>
    </row>
    <row r="35" spans="1:25" s="22" customFormat="1" ht="77.25" thickBot="1" x14ac:dyDescent="0.25">
      <c r="A35" s="124" t="s">
        <v>192</v>
      </c>
      <c r="B35" s="123" t="s">
        <v>193</v>
      </c>
      <c r="C35" s="102" t="s">
        <v>122</v>
      </c>
      <c r="D35" s="197">
        <f>F35+H35</f>
        <v>1827859.4538</v>
      </c>
      <c r="E35" s="136" t="s">
        <v>28</v>
      </c>
      <c r="F35" s="140">
        <v>168960.33</v>
      </c>
      <c r="G35" s="140">
        <f>F35/G34*100</f>
        <v>52.873667911467372</v>
      </c>
      <c r="H35" s="140">
        <v>1658899.1237999999</v>
      </c>
      <c r="I35" s="140">
        <f>H35/I34*100</f>
        <v>26.067521409029837</v>
      </c>
      <c r="J35" s="127" t="s">
        <v>373</v>
      </c>
      <c r="K35" s="28"/>
      <c r="L35" s="28"/>
      <c r="M35" s="28"/>
      <c r="N35" s="28"/>
      <c r="O35" s="28"/>
      <c r="P35" s="28"/>
      <c r="Q35" s="29"/>
      <c r="R35" s="21"/>
      <c r="S35" s="21"/>
      <c r="T35" s="21"/>
      <c r="U35" s="21"/>
      <c r="V35" s="21"/>
      <c r="W35" s="21"/>
      <c r="X35" s="21"/>
      <c r="Y35" s="21"/>
    </row>
    <row r="36" spans="1:25" s="22" customFormat="1" ht="38.25" x14ac:dyDescent="0.2">
      <c r="A36" s="124" t="s">
        <v>158</v>
      </c>
      <c r="B36" s="254" t="s">
        <v>461</v>
      </c>
      <c r="C36" s="102" t="s">
        <v>123</v>
      </c>
      <c r="D36" s="135" t="s">
        <v>28</v>
      </c>
      <c r="E36" s="197">
        <f>G36+I36</f>
        <v>35154.39</v>
      </c>
      <c r="F36" s="110" t="s">
        <v>28</v>
      </c>
      <c r="G36" s="140">
        <v>435.6198</v>
      </c>
      <c r="H36" s="110" t="s">
        <v>28</v>
      </c>
      <c r="I36" s="140">
        <v>34718.770199999999</v>
      </c>
      <c r="J36" s="127" t="s">
        <v>373</v>
      </c>
      <c r="K36" s="28"/>
      <c r="L36" s="28"/>
      <c r="M36" s="28"/>
      <c r="N36" s="28"/>
      <c r="O36" s="28"/>
      <c r="P36" s="28"/>
      <c r="Q36" s="29"/>
      <c r="R36" s="21"/>
      <c r="S36" s="21"/>
      <c r="T36" s="21"/>
      <c r="U36" s="21"/>
      <c r="V36" s="21"/>
      <c r="W36" s="21"/>
      <c r="X36" s="21"/>
      <c r="Y36" s="21"/>
    </row>
    <row r="37" spans="1:25" s="22" customFormat="1" ht="38.25" x14ac:dyDescent="0.2">
      <c r="A37" s="124" t="s">
        <v>159</v>
      </c>
      <c r="B37" s="254" t="s">
        <v>461</v>
      </c>
      <c r="C37" s="102" t="s">
        <v>353</v>
      </c>
      <c r="D37" s="136" t="s">
        <v>28</v>
      </c>
      <c r="E37" s="197">
        <f t="shared" ref="E37:E38" si="0">G37+I37</f>
        <v>222.4632</v>
      </c>
      <c r="F37" s="110" t="s">
        <v>28</v>
      </c>
      <c r="G37" s="140">
        <v>0.97019999999999995</v>
      </c>
      <c r="H37" s="110" t="s">
        <v>28</v>
      </c>
      <c r="I37" s="140">
        <v>221.49299999999999</v>
      </c>
      <c r="J37" s="127" t="s">
        <v>373</v>
      </c>
      <c r="K37" s="28"/>
      <c r="L37" s="28"/>
      <c r="M37" s="28"/>
      <c r="N37" s="28"/>
      <c r="O37" s="28"/>
      <c r="P37" s="28"/>
      <c r="Q37" s="29"/>
      <c r="R37" s="21"/>
      <c r="S37" s="21"/>
      <c r="T37" s="21"/>
      <c r="U37" s="21"/>
      <c r="V37" s="21"/>
      <c r="W37" s="21"/>
      <c r="X37" s="21"/>
      <c r="Y37" s="21"/>
    </row>
    <row r="38" spans="1:25" s="22" customFormat="1" ht="63.75" x14ac:dyDescent="0.2">
      <c r="A38" s="124" t="s">
        <v>211</v>
      </c>
      <c r="B38" s="227" t="s">
        <v>509</v>
      </c>
      <c r="C38" s="102" t="s">
        <v>354</v>
      </c>
      <c r="D38" s="197">
        <v>29.57</v>
      </c>
      <c r="E38" s="197">
        <f t="shared" si="0"/>
        <v>1792482.6006</v>
      </c>
      <c r="F38" s="110" t="s">
        <v>28</v>
      </c>
      <c r="G38" s="140">
        <f>F35-G36-G37</f>
        <v>168523.74</v>
      </c>
      <c r="H38" s="110" t="s">
        <v>28</v>
      </c>
      <c r="I38" s="140">
        <f>H35-I36-I37</f>
        <v>1623958.8606</v>
      </c>
      <c r="J38" s="112" t="s">
        <v>28</v>
      </c>
      <c r="K38" s="28"/>
      <c r="L38" s="28"/>
      <c r="M38" s="28"/>
      <c r="N38" s="28"/>
      <c r="O38" s="28"/>
      <c r="P38" s="28"/>
      <c r="Q38" s="29"/>
      <c r="R38" s="21"/>
      <c r="S38" s="21"/>
      <c r="T38" s="21"/>
      <c r="U38" s="21"/>
      <c r="V38" s="21"/>
      <c r="W38" s="21"/>
      <c r="X38" s="21"/>
      <c r="Y38" s="21"/>
    </row>
    <row r="39" spans="1:25" s="22" customFormat="1" ht="51" x14ac:dyDescent="0.2">
      <c r="A39" s="124" t="s">
        <v>160</v>
      </c>
      <c r="B39" s="123" t="s">
        <v>210</v>
      </c>
      <c r="C39" s="102" t="s">
        <v>355</v>
      </c>
      <c r="D39" s="136" t="s">
        <v>28</v>
      </c>
      <c r="E39" s="197">
        <f>G39+I39</f>
        <v>530037.10499741999</v>
      </c>
      <c r="F39" s="140">
        <v>12.699918</v>
      </c>
      <c r="G39" s="140">
        <f>G38*D38/100</f>
        <v>49832.469918000003</v>
      </c>
      <c r="H39" s="140">
        <v>15.205752</v>
      </c>
      <c r="I39" s="140">
        <f>I38*D38/100</f>
        <v>480204.63507942</v>
      </c>
      <c r="J39" s="112" t="s">
        <v>28</v>
      </c>
      <c r="K39" s="28"/>
      <c r="L39" s="28"/>
      <c r="M39" s="28"/>
      <c r="N39" s="28"/>
      <c r="O39" s="28"/>
      <c r="P39" s="28"/>
      <c r="Q39" s="29"/>
      <c r="R39" s="21"/>
      <c r="S39" s="21"/>
      <c r="T39" s="21"/>
      <c r="U39" s="21"/>
      <c r="V39" s="21"/>
      <c r="W39" s="21"/>
      <c r="X39" s="21"/>
      <c r="Y39" s="21"/>
    </row>
    <row r="40" spans="1:25" ht="27" thickBot="1" x14ac:dyDescent="0.3">
      <c r="A40" s="254" t="s">
        <v>461</v>
      </c>
      <c r="B40" s="123" t="s">
        <v>144</v>
      </c>
      <c r="C40" s="122">
        <v>120</v>
      </c>
      <c r="D40" s="136" t="s">
        <v>28</v>
      </c>
      <c r="E40" s="148" t="s">
        <v>373</v>
      </c>
      <c r="F40" s="89" t="s">
        <v>373</v>
      </c>
      <c r="G40" s="118" t="s">
        <v>28</v>
      </c>
      <c r="H40" s="134" t="s">
        <v>373</v>
      </c>
      <c r="I40" s="118" t="s">
        <v>28</v>
      </c>
      <c r="J40" s="129" t="s">
        <v>373</v>
      </c>
    </row>
  </sheetData>
  <mergeCells count="18">
    <mergeCell ref="A1:J1"/>
    <mergeCell ref="D3:E4"/>
    <mergeCell ref="F3:I3"/>
    <mergeCell ref="F4:G4"/>
    <mergeCell ref="H4:I4"/>
    <mergeCell ref="J3:J5"/>
    <mergeCell ref="C3:C5"/>
    <mergeCell ref="B3:B5"/>
    <mergeCell ref="A3:A5"/>
    <mergeCell ref="A23:J23"/>
    <mergeCell ref="D25:E26"/>
    <mergeCell ref="F25:I25"/>
    <mergeCell ref="F26:G26"/>
    <mergeCell ref="H26:I26"/>
    <mergeCell ref="J25:J27"/>
    <mergeCell ref="C25:C27"/>
    <mergeCell ref="B25:B27"/>
    <mergeCell ref="A25:A27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view="pageBreakPreview" zoomScale="70" zoomScaleNormal="50" zoomScaleSheetLayoutView="70" workbookViewId="0">
      <pane xSplit="2" ySplit="3" topLeftCell="C4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8.42578125" style="23" bestFit="1" customWidth="1"/>
    <col min="5" max="5" width="14.28515625" style="23" customWidth="1"/>
    <col min="6" max="6" width="18" style="23" bestFit="1" customWidth="1"/>
    <col min="7" max="7" width="14.28515625" style="23" customWidth="1"/>
    <col min="8" max="8" width="18" style="23" bestFit="1" customWidth="1"/>
    <col min="9" max="9" width="14.28515625" style="23" customWidth="1"/>
    <col min="10" max="10" width="16" style="23" bestFit="1" customWidth="1"/>
    <col min="11" max="11" width="14.28515625" style="23" customWidth="1"/>
    <col min="12" max="12" width="11.28515625" style="23" customWidth="1"/>
    <col min="13" max="13" width="14.28515625" style="23" customWidth="1"/>
    <col min="14" max="14" width="15.7109375" style="23" bestFit="1" customWidth="1"/>
    <col min="15" max="15" width="14.28515625" style="23" customWidth="1"/>
    <col min="16" max="16" width="16" style="23" bestFit="1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22.28515625" style="23" customWidth="1"/>
    <col min="25" max="25" width="10.7109375" style="20" customWidth="1"/>
    <col min="26" max="26" width="16.28515625" style="20" customWidth="1"/>
    <col min="27" max="27" width="20.7109375" style="20" customWidth="1"/>
    <col min="28" max="28" width="10.7109375" style="20" customWidth="1"/>
    <col min="29" max="29" width="16.28515625" style="20" customWidth="1"/>
    <col min="30" max="30" width="10.7109375" style="20" customWidth="1"/>
    <col min="31" max="31" width="16.28515625" style="20" customWidth="1"/>
    <col min="32" max="32" width="20.7109375" style="20" customWidth="1"/>
    <col min="33" max="33" width="20" style="20" customWidth="1"/>
    <col min="34" max="16384" width="8.85546875" style="20"/>
  </cols>
  <sheetData>
    <row r="1" spans="1:41" ht="15" customHeight="1" x14ac:dyDescent="0.25">
      <c r="A1" s="304" t="s">
        <v>393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4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41" ht="14.45" customHeight="1" x14ac:dyDescent="0.25">
      <c r="A3" s="304" t="s">
        <v>392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12"/>
      <c r="Z3" s="12"/>
      <c r="AA3" s="12"/>
      <c r="AB3" s="12"/>
      <c r="AC3" s="12"/>
      <c r="AD3" s="12"/>
      <c r="AE3" s="12"/>
    </row>
    <row r="4" spans="1:41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44"/>
      <c r="Z4" s="144"/>
    </row>
    <row r="5" spans="1:41" s="22" customFormat="1" ht="13.9" customHeight="1" x14ac:dyDescent="0.25">
      <c r="A5" s="263" t="s">
        <v>17</v>
      </c>
      <c r="B5" s="263" t="s">
        <v>66</v>
      </c>
      <c r="C5" s="263" t="s">
        <v>18</v>
      </c>
      <c r="D5" s="287" t="s">
        <v>348</v>
      </c>
      <c r="E5" s="261"/>
      <c r="F5" s="270" t="s">
        <v>166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272"/>
      <c r="X5" s="287" t="s">
        <v>167</v>
      </c>
      <c r="Y5" s="29"/>
      <c r="Z5" s="29"/>
      <c r="AA5" s="29"/>
      <c r="AB5" s="29"/>
      <c r="AC5" s="29"/>
      <c r="AD5" s="29"/>
      <c r="AE5" s="29"/>
      <c r="AF5" s="29"/>
      <c r="AG5" s="29"/>
      <c r="AH5" s="21"/>
      <c r="AI5" s="21"/>
      <c r="AJ5" s="21"/>
      <c r="AK5" s="21"/>
      <c r="AL5" s="21"/>
      <c r="AM5" s="21"/>
      <c r="AN5" s="21"/>
      <c r="AO5" s="21"/>
    </row>
    <row r="6" spans="1:41" s="22" customFormat="1" ht="41.45" customHeight="1" x14ac:dyDescent="0.25">
      <c r="A6" s="264"/>
      <c r="B6" s="264"/>
      <c r="C6" s="264"/>
      <c r="D6" s="308"/>
      <c r="E6" s="262"/>
      <c r="F6" s="273" t="s">
        <v>141</v>
      </c>
      <c r="G6" s="273"/>
      <c r="H6" s="273"/>
      <c r="I6" s="273"/>
      <c r="J6" s="273"/>
      <c r="K6" s="273"/>
      <c r="L6" s="273"/>
      <c r="M6" s="273"/>
      <c r="N6" s="270" t="s">
        <v>142</v>
      </c>
      <c r="O6" s="309"/>
      <c r="P6" s="309"/>
      <c r="Q6" s="309"/>
      <c r="R6" s="309"/>
      <c r="S6" s="309"/>
      <c r="T6" s="309"/>
      <c r="U6" s="272"/>
      <c r="V6" s="287" t="s">
        <v>143</v>
      </c>
      <c r="W6" s="261"/>
      <c r="X6" s="308"/>
      <c r="Y6" s="29"/>
      <c r="Z6" s="29"/>
      <c r="AA6" s="29"/>
      <c r="AB6" s="29"/>
      <c r="AC6" s="29"/>
      <c r="AD6" s="29"/>
      <c r="AE6" s="29"/>
      <c r="AF6" s="29"/>
      <c r="AG6" s="29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.75" x14ac:dyDescent="0.25">
      <c r="A7" s="264"/>
      <c r="B7" s="264"/>
      <c r="C7" s="264"/>
      <c r="D7" s="308"/>
      <c r="E7" s="262"/>
      <c r="F7" s="287" t="s">
        <v>177</v>
      </c>
      <c r="G7" s="261"/>
      <c r="H7" s="302" t="s">
        <v>329</v>
      </c>
      <c r="I7" s="311"/>
      <c r="J7" s="311"/>
      <c r="K7" s="311"/>
      <c r="L7" s="311"/>
      <c r="M7" s="303"/>
      <c r="N7" s="287" t="s">
        <v>177</v>
      </c>
      <c r="O7" s="261"/>
      <c r="P7" s="302" t="s">
        <v>329</v>
      </c>
      <c r="Q7" s="311"/>
      <c r="R7" s="311"/>
      <c r="S7" s="311"/>
      <c r="T7" s="311"/>
      <c r="U7" s="303"/>
      <c r="V7" s="308"/>
      <c r="W7" s="262"/>
      <c r="X7" s="308"/>
      <c r="Y7" s="29"/>
      <c r="Z7" s="29"/>
      <c r="AA7" s="29"/>
      <c r="AB7" s="29"/>
      <c r="AC7" s="29"/>
      <c r="AD7" s="29"/>
      <c r="AE7" s="29"/>
      <c r="AF7" s="29"/>
      <c r="AG7" s="29"/>
      <c r="AH7" s="21"/>
      <c r="AI7" s="21"/>
      <c r="AJ7" s="21"/>
      <c r="AK7" s="21"/>
      <c r="AL7" s="21"/>
      <c r="AM7" s="21"/>
      <c r="AN7" s="21"/>
      <c r="AO7" s="21"/>
    </row>
    <row r="8" spans="1:41" s="22" customFormat="1" ht="67.5" customHeight="1" x14ac:dyDescent="0.25">
      <c r="A8" s="264"/>
      <c r="B8" s="264"/>
      <c r="C8" s="264"/>
      <c r="D8" s="308"/>
      <c r="E8" s="262"/>
      <c r="F8" s="308"/>
      <c r="G8" s="262"/>
      <c r="H8" s="312" t="s">
        <v>340</v>
      </c>
      <c r="I8" s="313"/>
      <c r="J8" s="248" t="s">
        <v>341</v>
      </c>
      <c r="K8" s="249" t="s">
        <v>342</v>
      </c>
      <c r="L8" s="312" t="s">
        <v>343</v>
      </c>
      <c r="M8" s="313"/>
      <c r="N8" s="308"/>
      <c r="O8" s="262"/>
      <c r="P8" s="312" t="s">
        <v>344</v>
      </c>
      <c r="Q8" s="313"/>
      <c r="R8" s="248" t="s">
        <v>345</v>
      </c>
      <c r="S8" s="249" t="s">
        <v>346</v>
      </c>
      <c r="T8" s="312" t="s">
        <v>347</v>
      </c>
      <c r="U8" s="313"/>
      <c r="V8" s="308"/>
      <c r="W8" s="262"/>
      <c r="X8" s="308"/>
      <c r="Y8" s="29"/>
      <c r="Z8" s="29"/>
      <c r="AA8" s="29"/>
      <c r="AB8" s="29"/>
      <c r="AC8" s="29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</row>
    <row r="9" spans="1:41" s="22" customFormat="1" ht="19.5" customHeight="1" x14ac:dyDescent="0.25">
      <c r="A9" s="307"/>
      <c r="B9" s="307"/>
      <c r="C9" s="307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89"/>
      <c r="Y9" s="29"/>
      <c r="Z9" s="29"/>
      <c r="AA9" s="29"/>
      <c r="AB9" s="29"/>
      <c r="AC9" s="29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</row>
    <row r="10" spans="1:41" s="22" customFormat="1" ht="13.5" thickBot="1" x14ac:dyDescent="0.3">
      <c r="A10" s="92" t="s">
        <v>2</v>
      </c>
      <c r="B10" s="92" t="s">
        <v>4</v>
      </c>
      <c r="C10" s="99" t="s">
        <v>3</v>
      </c>
      <c r="D10" s="99" t="s">
        <v>5</v>
      </c>
      <c r="E10" s="99" t="s">
        <v>8</v>
      </c>
      <c r="F10" s="99" t="s">
        <v>22</v>
      </c>
      <c r="G10" s="99" t="s">
        <v>23</v>
      </c>
      <c r="H10" s="99" t="s">
        <v>24</v>
      </c>
      <c r="I10" s="99" t="s">
        <v>25</v>
      </c>
      <c r="J10" s="99" t="s">
        <v>26</v>
      </c>
      <c r="K10" s="99" t="s">
        <v>27</v>
      </c>
      <c r="L10" s="99" t="s">
        <v>50</v>
      </c>
      <c r="M10" s="99" t="s">
        <v>51</v>
      </c>
      <c r="N10" s="99" t="s">
        <v>52</v>
      </c>
      <c r="O10" s="99" t="s">
        <v>53</v>
      </c>
      <c r="P10" s="99" t="s">
        <v>72</v>
      </c>
      <c r="Q10" s="99" t="s">
        <v>73</v>
      </c>
      <c r="R10" s="99" t="s">
        <v>110</v>
      </c>
      <c r="S10" s="99" t="s">
        <v>165</v>
      </c>
      <c r="T10" s="99" t="s">
        <v>178</v>
      </c>
      <c r="U10" s="99" t="s">
        <v>180</v>
      </c>
      <c r="V10" s="99" t="s">
        <v>181</v>
      </c>
      <c r="W10" s="99" t="s">
        <v>182</v>
      </c>
      <c r="X10" s="100" t="s">
        <v>183</v>
      </c>
      <c r="Y10" s="28"/>
      <c r="Z10" s="28"/>
      <c r="AA10" s="28"/>
      <c r="AB10" s="28"/>
      <c r="AC10" s="28"/>
      <c r="AD10" s="28"/>
      <c r="AE10" s="28"/>
      <c r="AF10" s="28"/>
      <c r="AG10" s="29"/>
      <c r="AH10" s="21"/>
      <c r="AI10" s="21"/>
      <c r="AJ10" s="21"/>
      <c r="AK10" s="21"/>
      <c r="AL10" s="21"/>
      <c r="AM10" s="21"/>
      <c r="AN10" s="21"/>
      <c r="AO10" s="21"/>
    </row>
    <row r="11" spans="1:41" s="22" customFormat="1" ht="38.25" x14ac:dyDescent="0.2">
      <c r="A11" s="104" t="s">
        <v>153</v>
      </c>
      <c r="B11" s="105" t="s">
        <v>147</v>
      </c>
      <c r="C11" s="101" t="s">
        <v>29</v>
      </c>
      <c r="D11" s="107" t="s">
        <v>213</v>
      </c>
      <c r="E11" s="107" t="s">
        <v>214</v>
      </c>
      <c r="F11" s="107" t="s">
        <v>225</v>
      </c>
      <c r="G11" s="107" t="s">
        <v>226</v>
      </c>
      <c r="H11" s="108" t="s">
        <v>228</v>
      </c>
      <c r="I11" s="108" t="s">
        <v>236</v>
      </c>
      <c r="J11" s="108" t="s">
        <v>228</v>
      </c>
      <c r="K11" s="108" t="s">
        <v>226</v>
      </c>
      <c r="L11" s="108" t="s">
        <v>228</v>
      </c>
      <c r="M11" s="108" t="s">
        <v>226</v>
      </c>
      <c r="N11" s="107" t="s">
        <v>249</v>
      </c>
      <c r="O11" s="107" t="s">
        <v>250</v>
      </c>
      <c r="P11" s="108" t="s">
        <v>249</v>
      </c>
      <c r="Q11" s="108" t="s">
        <v>236</v>
      </c>
      <c r="R11" s="108" t="s">
        <v>249</v>
      </c>
      <c r="S11" s="108" t="s">
        <v>226</v>
      </c>
      <c r="T11" s="108" t="s">
        <v>255</v>
      </c>
      <c r="U11" s="108" t="s">
        <v>226</v>
      </c>
      <c r="V11" s="108" t="s">
        <v>258</v>
      </c>
      <c r="W11" s="108" t="s">
        <v>259</v>
      </c>
      <c r="X11" s="109" t="s">
        <v>313</v>
      </c>
      <c r="Y11" s="28"/>
      <c r="Z11" s="28"/>
      <c r="AA11" s="28"/>
      <c r="AB11" s="28"/>
      <c r="AC11" s="28"/>
      <c r="AD11" s="28"/>
      <c r="AE11" s="28"/>
      <c r="AF11" s="28"/>
      <c r="AG11" s="29"/>
      <c r="AH11" s="21"/>
      <c r="AI11" s="21"/>
      <c r="AJ11" s="21"/>
      <c r="AK11" s="21"/>
      <c r="AL11" s="21"/>
      <c r="AM11" s="21"/>
      <c r="AN11" s="21"/>
      <c r="AO11" s="21"/>
    </row>
    <row r="12" spans="1:41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0" t="s">
        <v>28</v>
      </c>
      <c r="X12" s="114" t="s">
        <v>314</v>
      </c>
      <c r="Y12" s="28"/>
      <c r="Z12" s="28"/>
      <c r="AA12" s="28"/>
      <c r="AB12" s="28"/>
      <c r="AC12" s="28"/>
      <c r="AD12" s="28"/>
      <c r="AE12" s="28"/>
      <c r="AF12" s="28"/>
      <c r="AG12" s="29"/>
      <c r="AH12" s="21"/>
      <c r="AI12" s="21"/>
      <c r="AJ12" s="21"/>
      <c r="AK12" s="21"/>
      <c r="AL12" s="21"/>
      <c r="AM12" s="21"/>
      <c r="AN12" s="21"/>
      <c r="AO12" s="21"/>
    </row>
    <row r="13" spans="1:41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1" t="s">
        <v>260</v>
      </c>
      <c r="X13" s="114" t="s">
        <v>315</v>
      </c>
      <c r="Y13" s="28"/>
      <c r="Z13" s="28"/>
      <c r="AA13" s="28"/>
      <c r="AB13" s="28"/>
      <c r="AC13" s="28"/>
      <c r="AD13" s="28"/>
      <c r="AE13" s="28"/>
      <c r="AF13" s="28"/>
      <c r="AG13" s="29"/>
      <c r="AH13" s="21"/>
      <c r="AI13" s="21"/>
      <c r="AJ13" s="21"/>
      <c r="AK13" s="21"/>
      <c r="AL13" s="21"/>
      <c r="AM13" s="21"/>
      <c r="AN13" s="21"/>
      <c r="AO13" s="21"/>
    </row>
    <row r="14" spans="1:41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0" t="s">
        <v>28</v>
      </c>
      <c r="X14" s="114" t="s">
        <v>316</v>
      </c>
      <c r="Y14" s="28"/>
      <c r="Z14" s="28"/>
      <c r="AA14" s="28"/>
      <c r="AB14" s="28"/>
      <c r="AC14" s="28"/>
      <c r="AD14" s="28"/>
      <c r="AE14" s="28"/>
      <c r="AF14" s="28"/>
      <c r="AG14" s="29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0" t="s">
        <v>28</v>
      </c>
      <c r="X15" s="114" t="s">
        <v>317</v>
      </c>
      <c r="Y15" s="28"/>
      <c r="Z15" s="28"/>
      <c r="AA15" s="28"/>
      <c r="AB15" s="28"/>
      <c r="AC15" s="28"/>
      <c r="AD15" s="28"/>
      <c r="AE15" s="28"/>
      <c r="AF15" s="28"/>
      <c r="AG15" s="29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1" t="s">
        <v>233</v>
      </c>
      <c r="I16" s="110" t="s">
        <v>28</v>
      </c>
      <c r="J16" s="111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1" t="s">
        <v>233</v>
      </c>
      <c r="Q16" s="110" t="s">
        <v>28</v>
      </c>
      <c r="R16" s="111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0" t="s">
        <v>28</v>
      </c>
      <c r="X16" s="112" t="s">
        <v>28</v>
      </c>
      <c r="Y16" s="28"/>
      <c r="Z16" s="28"/>
      <c r="AA16" s="28"/>
      <c r="AB16" s="28"/>
      <c r="AC16" s="28"/>
      <c r="AD16" s="28"/>
      <c r="AE16" s="28"/>
      <c r="AF16" s="28"/>
      <c r="AG16" s="29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15" t="s">
        <v>234</v>
      </c>
      <c r="I17" s="113" t="s">
        <v>238</v>
      </c>
      <c r="J17" s="115" t="s">
        <v>239</v>
      </c>
      <c r="K17" s="113" t="s">
        <v>245</v>
      </c>
      <c r="L17" s="115" t="s">
        <v>247</v>
      </c>
      <c r="M17" s="113" t="s">
        <v>248</v>
      </c>
      <c r="N17" s="110" t="s">
        <v>28</v>
      </c>
      <c r="O17" s="110" t="s">
        <v>28</v>
      </c>
      <c r="P17" s="115" t="s">
        <v>252</v>
      </c>
      <c r="Q17" s="113" t="s">
        <v>175</v>
      </c>
      <c r="R17" s="115" t="s">
        <v>253</v>
      </c>
      <c r="S17" s="113" t="s">
        <v>254</v>
      </c>
      <c r="T17" s="115" t="s">
        <v>256</v>
      </c>
      <c r="U17" s="113" t="s">
        <v>257</v>
      </c>
      <c r="V17" s="110" t="s">
        <v>28</v>
      </c>
      <c r="W17" s="110" t="s">
        <v>28</v>
      </c>
      <c r="X17" s="112" t="s">
        <v>28</v>
      </c>
      <c r="Y17" s="28"/>
      <c r="Z17" s="28"/>
      <c r="AA17" s="28"/>
      <c r="AB17" s="28"/>
      <c r="AC17" s="28"/>
      <c r="AD17" s="28"/>
      <c r="AE17" s="28"/>
      <c r="AF17" s="28"/>
      <c r="AG17" s="29"/>
      <c r="AH17" s="21"/>
      <c r="AI17" s="21"/>
      <c r="AJ17" s="21"/>
      <c r="AK17" s="21"/>
      <c r="AL17" s="21"/>
      <c r="AM17" s="21"/>
      <c r="AN17" s="21"/>
      <c r="AO17" s="21"/>
    </row>
    <row r="18" spans="1:41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0" t="s">
        <v>28</v>
      </c>
      <c r="X18" s="114" t="s">
        <v>318</v>
      </c>
      <c r="Y18" s="28"/>
      <c r="Z18" s="28"/>
      <c r="AA18" s="28"/>
      <c r="AB18" s="28"/>
      <c r="AC18" s="28"/>
      <c r="AD18" s="28"/>
      <c r="AE18" s="28"/>
      <c r="AF18" s="28"/>
      <c r="AG18" s="29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0" t="s">
        <v>28</v>
      </c>
      <c r="X19" s="114" t="s">
        <v>319</v>
      </c>
      <c r="Y19" s="28"/>
      <c r="Z19" s="28"/>
      <c r="AA19" s="28"/>
      <c r="AB19" s="28"/>
      <c r="AC19" s="28"/>
      <c r="AD19" s="28"/>
      <c r="AE19" s="28"/>
      <c r="AF19" s="28"/>
      <c r="AG19" s="29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38.25" x14ac:dyDescent="0.2">
      <c r="A20" s="104" t="s">
        <v>154</v>
      </c>
      <c r="B20" s="254" t="s">
        <v>461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0" t="s">
        <v>28</v>
      </c>
      <c r="X20" s="114" t="s">
        <v>320</v>
      </c>
      <c r="Y20" s="28"/>
      <c r="Z20" s="28"/>
      <c r="AA20" s="28"/>
      <c r="AB20" s="28"/>
      <c r="AC20" s="28"/>
      <c r="AD20" s="28"/>
      <c r="AE20" s="28"/>
      <c r="AF20" s="28"/>
      <c r="AG20" s="29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38.25" x14ac:dyDescent="0.2">
      <c r="A21" s="104" t="s">
        <v>155</v>
      </c>
      <c r="B21" s="254" t="s">
        <v>461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0" t="s">
        <v>28</v>
      </c>
      <c r="X21" s="114" t="s">
        <v>321</v>
      </c>
      <c r="Y21" s="28"/>
      <c r="Z21" s="28"/>
      <c r="AA21" s="28"/>
      <c r="AB21" s="28"/>
      <c r="AC21" s="28"/>
      <c r="AD21" s="28"/>
      <c r="AE21" s="28"/>
      <c r="AF21" s="28"/>
      <c r="AG21" s="29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0" t="s">
        <v>28</v>
      </c>
      <c r="X22" s="112" t="s">
        <v>28</v>
      </c>
      <c r="Y22" s="28"/>
      <c r="Z22" s="28"/>
      <c r="AA22" s="28"/>
      <c r="AB22" s="28"/>
      <c r="AC22" s="28"/>
      <c r="AD22" s="28"/>
      <c r="AE22" s="28"/>
      <c r="AF22" s="28"/>
      <c r="AG22" s="29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8" t="s">
        <v>28</v>
      </c>
      <c r="X23" s="159" t="s">
        <v>313</v>
      </c>
      <c r="Y23" s="28"/>
      <c r="Z23" s="28"/>
      <c r="AA23" s="28"/>
      <c r="AB23" s="28"/>
      <c r="AC23" s="28"/>
      <c r="AD23" s="28"/>
      <c r="AE23" s="28"/>
      <c r="AF23" s="28"/>
      <c r="AG23" s="29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41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4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41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41" ht="14.45" customHeight="1" x14ac:dyDescent="0.25">
      <c r="A28" s="304" t="s">
        <v>392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12"/>
      <c r="Z28" s="12"/>
      <c r="AA28" s="12"/>
      <c r="AB28" s="12"/>
      <c r="AC28" s="12"/>
      <c r="AD28" s="12"/>
      <c r="AE28" s="12"/>
    </row>
    <row r="29" spans="1:41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144"/>
      <c r="Z29" s="144"/>
    </row>
    <row r="30" spans="1:41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87" t="s">
        <v>379</v>
      </c>
      <c r="E30" s="261"/>
      <c r="F30" s="270" t="s">
        <v>166</v>
      </c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272"/>
      <c r="X30" s="287" t="s">
        <v>167</v>
      </c>
      <c r="Y30" s="29"/>
      <c r="Z30" s="29"/>
      <c r="AA30" s="29"/>
      <c r="AB30" s="29"/>
      <c r="AC30" s="29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41.45" customHeight="1" x14ac:dyDescent="0.25">
      <c r="A31" s="264"/>
      <c r="B31" s="264"/>
      <c r="C31" s="264"/>
      <c r="D31" s="308"/>
      <c r="E31" s="262"/>
      <c r="F31" s="273" t="s">
        <v>141</v>
      </c>
      <c r="G31" s="273"/>
      <c r="H31" s="273"/>
      <c r="I31" s="273"/>
      <c r="J31" s="273"/>
      <c r="K31" s="273"/>
      <c r="L31" s="273"/>
      <c r="M31" s="273"/>
      <c r="N31" s="270" t="s">
        <v>142</v>
      </c>
      <c r="O31" s="309"/>
      <c r="P31" s="309"/>
      <c r="Q31" s="309"/>
      <c r="R31" s="309"/>
      <c r="S31" s="309"/>
      <c r="T31" s="309"/>
      <c r="U31" s="272"/>
      <c r="V31" s="287" t="s">
        <v>143</v>
      </c>
      <c r="W31" s="261"/>
      <c r="X31" s="308"/>
      <c r="Y31" s="29"/>
      <c r="Z31" s="29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2.75" customHeight="1" x14ac:dyDescent="0.25">
      <c r="A32" s="264"/>
      <c r="B32" s="264"/>
      <c r="C32" s="264"/>
      <c r="D32" s="308"/>
      <c r="E32" s="262"/>
      <c r="F32" s="287" t="s">
        <v>177</v>
      </c>
      <c r="G32" s="261"/>
      <c r="H32" s="302" t="s">
        <v>329</v>
      </c>
      <c r="I32" s="311"/>
      <c r="J32" s="311"/>
      <c r="K32" s="311"/>
      <c r="L32" s="311"/>
      <c r="M32" s="303"/>
      <c r="N32" s="287" t="s">
        <v>177</v>
      </c>
      <c r="O32" s="261"/>
      <c r="P32" s="302" t="s">
        <v>329</v>
      </c>
      <c r="Q32" s="311"/>
      <c r="R32" s="311"/>
      <c r="S32" s="311"/>
      <c r="T32" s="311"/>
      <c r="U32" s="303"/>
      <c r="V32" s="308"/>
      <c r="W32" s="262"/>
      <c r="X32" s="308"/>
      <c r="Y32" s="29"/>
      <c r="Z32" s="29"/>
      <c r="AA32" s="29"/>
      <c r="AB32" s="29"/>
      <c r="AC32" s="29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74.25" customHeight="1" x14ac:dyDescent="0.25">
      <c r="A33" s="264"/>
      <c r="B33" s="264"/>
      <c r="C33" s="264"/>
      <c r="D33" s="308"/>
      <c r="E33" s="262"/>
      <c r="F33" s="308"/>
      <c r="G33" s="262"/>
      <c r="H33" s="301" t="s">
        <v>362</v>
      </c>
      <c r="I33" s="301"/>
      <c r="J33" s="244" t="s">
        <v>363</v>
      </c>
      <c r="K33" s="244" t="s">
        <v>360</v>
      </c>
      <c r="L33" s="301" t="s">
        <v>361</v>
      </c>
      <c r="M33" s="301"/>
      <c r="N33" s="308"/>
      <c r="O33" s="262"/>
      <c r="P33" s="301" t="s">
        <v>364</v>
      </c>
      <c r="Q33" s="301"/>
      <c r="R33" s="244" t="s">
        <v>365</v>
      </c>
      <c r="S33" s="244" t="s">
        <v>366</v>
      </c>
      <c r="T33" s="301" t="s">
        <v>367</v>
      </c>
      <c r="U33" s="301"/>
      <c r="V33" s="308"/>
      <c r="W33" s="262"/>
      <c r="X33" s="308"/>
      <c r="Y33" s="29"/>
      <c r="Z33" s="29"/>
      <c r="AA33" s="29"/>
      <c r="AB33" s="29"/>
      <c r="AC33" s="29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8" customHeight="1" x14ac:dyDescent="0.25">
      <c r="A34" s="307"/>
      <c r="B34" s="307"/>
      <c r="C34" s="307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89"/>
      <c r="Y34" s="29"/>
      <c r="Z34" s="29"/>
      <c r="AA34" s="29"/>
      <c r="AB34" s="29"/>
      <c r="AC34" s="29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</row>
    <row r="35" spans="1:41" s="22" customFormat="1" ht="13.5" thickBot="1" x14ac:dyDescent="0.3">
      <c r="A35" s="92" t="s">
        <v>2</v>
      </c>
      <c r="B35" s="92" t="s">
        <v>4</v>
      </c>
      <c r="C35" s="99" t="s">
        <v>3</v>
      </c>
      <c r="D35" s="99" t="s">
        <v>5</v>
      </c>
      <c r="E35" s="99" t="s">
        <v>8</v>
      </c>
      <c r="F35" s="99" t="s">
        <v>22</v>
      </c>
      <c r="G35" s="99" t="s">
        <v>23</v>
      </c>
      <c r="H35" s="99" t="s">
        <v>24</v>
      </c>
      <c r="I35" s="99" t="s">
        <v>25</v>
      </c>
      <c r="J35" s="99" t="s">
        <v>26</v>
      </c>
      <c r="K35" s="99" t="s">
        <v>27</v>
      </c>
      <c r="L35" s="99" t="s">
        <v>50</v>
      </c>
      <c r="M35" s="99" t="s">
        <v>51</v>
      </c>
      <c r="N35" s="99" t="s">
        <v>52</v>
      </c>
      <c r="O35" s="99" t="s">
        <v>53</v>
      </c>
      <c r="P35" s="99" t="s">
        <v>72</v>
      </c>
      <c r="Q35" s="99" t="s">
        <v>73</v>
      </c>
      <c r="R35" s="99" t="s">
        <v>110</v>
      </c>
      <c r="S35" s="99" t="s">
        <v>165</v>
      </c>
      <c r="T35" s="99" t="s">
        <v>178</v>
      </c>
      <c r="U35" s="99" t="s">
        <v>180</v>
      </c>
      <c r="V35" s="99" t="s">
        <v>181</v>
      </c>
      <c r="W35" s="99" t="s">
        <v>182</v>
      </c>
      <c r="X35" s="100" t="s">
        <v>183</v>
      </c>
      <c r="Y35" s="28"/>
      <c r="Z35" s="28"/>
      <c r="AA35" s="28"/>
      <c r="AB35" s="28"/>
      <c r="AC35" s="28"/>
      <c r="AD35" s="28"/>
      <c r="AE35" s="28"/>
      <c r="AF35" s="28"/>
      <c r="AG35" s="29"/>
      <c r="AH35" s="21"/>
      <c r="AI35" s="21"/>
      <c r="AJ35" s="21"/>
      <c r="AK35" s="21"/>
      <c r="AL35" s="21"/>
      <c r="AM35" s="21"/>
      <c r="AN35" s="21"/>
      <c r="AO35" s="21"/>
    </row>
    <row r="36" spans="1:41" s="22" customFormat="1" ht="38.25" x14ac:dyDescent="0.2">
      <c r="A36" s="104" t="s">
        <v>153</v>
      </c>
      <c r="B36" s="105" t="s">
        <v>147</v>
      </c>
      <c r="C36" s="101" t="s">
        <v>29</v>
      </c>
      <c r="D36" s="139">
        <f>F36+N36</f>
        <v>53958289.387006193</v>
      </c>
      <c r="E36" s="139">
        <f>G36+O36</f>
        <v>353081881.50268501</v>
      </c>
      <c r="F36" s="139">
        <f>H36+J36+L36</f>
        <v>52546769.725411192</v>
      </c>
      <c r="G36" s="139">
        <f>I36+K36+M36</f>
        <v>266268120.20181</v>
      </c>
      <c r="H36" s="139">
        <v>46514687.840399995</v>
      </c>
      <c r="I36" s="141">
        <v>159735903.65880001</v>
      </c>
      <c r="J36" s="141">
        <v>5455466.1755999997</v>
      </c>
      <c r="K36" s="141">
        <v>46848648.982800007</v>
      </c>
      <c r="L36" s="141">
        <v>576615.70941120002</v>
      </c>
      <c r="M36" s="141">
        <v>59683567.560210004</v>
      </c>
      <c r="N36" s="141">
        <f>P36+R36+T36</f>
        <v>1411519.661595</v>
      </c>
      <c r="O36" s="141">
        <f>Q36+S36+U36</f>
        <v>86813761.300875008</v>
      </c>
      <c r="P36" s="141">
        <v>1350881.34219</v>
      </c>
      <c r="Q36" s="141">
        <v>1033084.90791</v>
      </c>
      <c r="R36" s="141">
        <v>45397.260404999994</v>
      </c>
      <c r="S36" s="141">
        <v>4425354.1294649998</v>
      </c>
      <c r="T36" s="141">
        <v>15241.058999999999</v>
      </c>
      <c r="U36" s="141">
        <v>81355322.263500005</v>
      </c>
      <c r="V36" s="142" t="s">
        <v>373</v>
      </c>
      <c r="W36" s="142" t="s">
        <v>373</v>
      </c>
      <c r="X36" s="125" t="s">
        <v>373</v>
      </c>
      <c r="Y36" s="28"/>
      <c r="Z36" s="28"/>
      <c r="AA36" s="28"/>
      <c r="AB36" s="28"/>
      <c r="AC36" s="28"/>
      <c r="AD36" s="28"/>
      <c r="AE36" s="28"/>
      <c r="AF36" s="28"/>
      <c r="AG36" s="29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38.25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10832970.766800001</v>
      </c>
      <c r="I37" s="110" t="s">
        <v>28</v>
      </c>
      <c r="J37" s="140">
        <v>1746261.3924000002</v>
      </c>
      <c r="K37" s="140">
        <v>17855999.741999999</v>
      </c>
      <c r="L37" s="110" t="s">
        <v>28</v>
      </c>
      <c r="M37" s="140">
        <v>20349343.298069999</v>
      </c>
      <c r="N37" s="110" t="s">
        <v>28</v>
      </c>
      <c r="O37" s="110" t="s">
        <v>28</v>
      </c>
      <c r="P37" s="140">
        <v>1052723.284065</v>
      </c>
      <c r="Q37" s="110" t="s">
        <v>28</v>
      </c>
      <c r="R37" s="140">
        <v>31001.864804999997</v>
      </c>
      <c r="S37" s="140">
        <v>3060001.7994150002</v>
      </c>
      <c r="T37" s="110" t="s">
        <v>28</v>
      </c>
      <c r="U37" s="140">
        <v>48496521.775500007</v>
      </c>
      <c r="V37" s="110" t="s">
        <v>28</v>
      </c>
      <c r="W37" s="110" t="s">
        <v>28</v>
      </c>
      <c r="X37" s="127" t="s">
        <v>373</v>
      </c>
      <c r="Y37" s="28"/>
      <c r="Z37" s="28"/>
      <c r="AA37" s="28"/>
      <c r="AB37" s="28"/>
      <c r="AC37" s="28"/>
      <c r="AD37" s="28"/>
      <c r="AE37" s="28"/>
      <c r="AF37" s="28"/>
      <c r="AG37" s="29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38.25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156919461.95015967</v>
      </c>
      <c r="F38" s="110" t="s">
        <v>28</v>
      </c>
      <c r="G38" s="140">
        <f>I38+K38+M38</f>
        <v>143393909.19655198</v>
      </c>
      <c r="H38" s="140">
        <v>447718.17480000004</v>
      </c>
      <c r="I38" s="140">
        <v>120770019.87817198</v>
      </c>
      <c r="J38" s="140">
        <v>315314.58840000001</v>
      </c>
      <c r="K38" s="140">
        <v>3290302.4111999995</v>
      </c>
      <c r="L38" s="110" t="s">
        <v>28</v>
      </c>
      <c r="M38" s="140">
        <v>19333586.90718</v>
      </c>
      <c r="N38" s="110" t="s">
        <v>28</v>
      </c>
      <c r="O38" s="140">
        <f>Q38+S38+U38</f>
        <v>13525552.7536077</v>
      </c>
      <c r="P38" s="140">
        <v>3156.7985100000001</v>
      </c>
      <c r="Q38" s="140">
        <v>8635467.7944926992</v>
      </c>
      <c r="R38" s="140">
        <v>365.63647500000002</v>
      </c>
      <c r="S38" s="140">
        <v>36796.175864999997</v>
      </c>
      <c r="T38" s="110" t="s">
        <v>28</v>
      </c>
      <c r="U38" s="140">
        <v>4853288.7832500003</v>
      </c>
      <c r="V38" s="110" t="s">
        <v>28</v>
      </c>
      <c r="W38" s="126" t="s">
        <v>373</v>
      </c>
      <c r="X38" s="127" t="s">
        <v>373</v>
      </c>
      <c r="Y38" s="28"/>
      <c r="Z38" s="28"/>
      <c r="AA38" s="28"/>
      <c r="AB38" s="28"/>
      <c r="AC38" s="28"/>
      <c r="AD38" s="28"/>
      <c r="AE38" s="28"/>
      <c r="AF38" s="28"/>
      <c r="AG38" s="29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5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233166.97559999998</v>
      </c>
      <c r="I39" s="110" t="s">
        <v>28</v>
      </c>
      <c r="J39" s="140">
        <v>105445.98120000001</v>
      </c>
      <c r="K39" s="140">
        <v>1093899.3827999998</v>
      </c>
      <c r="L39" s="110" t="s">
        <v>28</v>
      </c>
      <c r="M39" s="140">
        <v>965294.98628800001</v>
      </c>
      <c r="N39" s="110" t="s">
        <v>28</v>
      </c>
      <c r="O39" s="110" t="s">
        <v>28</v>
      </c>
      <c r="P39" s="140">
        <v>3156.7985100000001</v>
      </c>
      <c r="Q39" s="110" t="s">
        <v>28</v>
      </c>
      <c r="R39" s="140">
        <v>59.980814999999993</v>
      </c>
      <c r="S39" s="140">
        <v>5943.8522700000003</v>
      </c>
      <c r="T39" s="110" t="s">
        <v>28</v>
      </c>
      <c r="U39" s="140">
        <v>340119.94049999997</v>
      </c>
      <c r="V39" s="110" t="s">
        <v>28</v>
      </c>
      <c r="W39" s="110" t="s">
        <v>28</v>
      </c>
      <c r="X39" s="127" t="s">
        <v>373</v>
      </c>
      <c r="Y39" s="28"/>
      <c r="Z39" s="28"/>
      <c r="AA39" s="28"/>
      <c r="AB39" s="28"/>
      <c r="AC39" s="28"/>
      <c r="AD39" s="28"/>
      <c r="AE39" s="28"/>
      <c r="AF39" s="28"/>
      <c r="AG39" s="29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1261468.0259999998</v>
      </c>
      <c r="I40" s="110" t="s">
        <v>28</v>
      </c>
      <c r="J40" s="140">
        <v>99413.571599999996</v>
      </c>
      <c r="K40" s="140">
        <v>975392.15760000004</v>
      </c>
      <c r="L40" s="110" t="s">
        <v>28</v>
      </c>
      <c r="M40" s="140">
        <v>195091.48377000002</v>
      </c>
      <c r="N40" s="110" t="s">
        <v>28</v>
      </c>
      <c r="O40" s="110" t="s">
        <v>28</v>
      </c>
      <c r="P40" s="140">
        <v>10944.444599999999</v>
      </c>
      <c r="Q40" s="110" t="s">
        <v>28</v>
      </c>
      <c r="R40" s="140">
        <v>212.80864500000001</v>
      </c>
      <c r="S40" s="140">
        <v>21583.233539999997</v>
      </c>
      <c r="T40" s="110" t="s">
        <v>28</v>
      </c>
      <c r="U40" s="140">
        <v>321154.71524999995</v>
      </c>
      <c r="V40" s="110" t="s">
        <v>28</v>
      </c>
      <c r="W40" s="110" t="s">
        <v>28</v>
      </c>
      <c r="X40" s="127" t="s">
        <v>373</v>
      </c>
      <c r="Y40" s="28"/>
      <c r="Z40" s="28"/>
      <c r="AA40" s="28"/>
      <c r="AB40" s="28"/>
      <c r="AC40" s="28"/>
      <c r="AD40" s="28"/>
      <c r="AE40" s="28"/>
      <c r="AF40" s="28"/>
      <c r="AG40" s="29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38.25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33739363.897199996</v>
      </c>
      <c r="I41" s="110" t="s">
        <v>28</v>
      </c>
      <c r="J41" s="140">
        <f>J36-J37-J38-J39-J40</f>
        <v>3189030.642</v>
      </c>
      <c r="K41" s="140">
        <f>K36-K37-K38-K39-K40</f>
        <v>23633055.289200008</v>
      </c>
      <c r="L41" s="110" t="s">
        <v>28</v>
      </c>
      <c r="M41" s="140">
        <f>M36-M37-M38-M39-M40</f>
        <v>18840250.884902004</v>
      </c>
      <c r="N41" s="110" t="s">
        <v>28</v>
      </c>
      <c r="O41" s="110" t="s">
        <v>28</v>
      </c>
      <c r="P41" s="140">
        <f>P36-P37-P38-P39-P40</f>
        <v>280900.01650500001</v>
      </c>
      <c r="Q41" s="110" t="s">
        <v>28</v>
      </c>
      <c r="R41" s="140">
        <f>R36-R37-R38-R39-R40</f>
        <v>13756.969664999997</v>
      </c>
      <c r="S41" s="140">
        <f>S36-S37-S38-S39-S40</f>
        <v>1301029.0683749996</v>
      </c>
      <c r="T41" s="110" t="s">
        <v>28</v>
      </c>
      <c r="U41" s="140">
        <f>U36-U37-U38-U39-U40</f>
        <v>27344237.048999999</v>
      </c>
      <c r="V41" s="110" t="s">
        <v>28</v>
      </c>
      <c r="W41" s="110" t="s">
        <v>28</v>
      </c>
      <c r="X41" s="112" t="s">
        <v>28</v>
      </c>
      <c r="Y41" s="28"/>
      <c r="Z41" s="28"/>
      <c r="AA41" s="28"/>
      <c r="AB41" s="28"/>
      <c r="AC41" s="28"/>
      <c r="AD41" s="28"/>
      <c r="AE41" s="28"/>
      <c r="AF41" s="28"/>
      <c r="AG41" s="29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44853264.461303391</v>
      </c>
      <c r="F42" s="110" t="s">
        <v>28</v>
      </c>
      <c r="G42" s="110" t="s">
        <v>28</v>
      </c>
      <c r="H42" s="140">
        <v>1</v>
      </c>
      <c r="I42" s="140">
        <f>H41*H42</f>
        <v>33739363.897199996</v>
      </c>
      <c r="J42" s="140">
        <v>7</v>
      </c>
      <c r="K42" s="140">
        <f>J41+K41*J42/100</f>
        <v>4843344.512244001</v>
      </c>
      <c r="L42" s="140">
        <v>7</v>
      </c>
      <c r="M42" s="140">
        <f>M41*L42/100</f>
        <v>1318817.5619431403</v>
      </c>
      <c r="N42" s="110" t="s">
        <v>28</v>
      </c>
      <c r="O42" s="110" t="s">
        <v>28</v>
      </c>
      <c r="P42" s="140">
        <v>10</v>
      </c>
      <c r="Q42" s="140">
        <f>P41*P42</f>
        <v>2809000.16505</v>
      </c>
      <c r="R42" s="140">
        <v>7</v>
      </c>
      <c r="S42" s="140">
        <f>S41*7/100+R41*10</f>
        <v>228641.73143624995</v>
      </c>
      <c r="T42" s="140">
        <v>7</v>
      </c>
      <c r="U42" s="140">
        <f>U41*T42/100</f>
        <v>1914096.5934299999</v>
      </c>
      <c r="V42" s="110" t="s">
        <v>28</v>
      </c>
      <c r="W42" s="110" t="s">
        <v>28</v>
      </c>
      <c r="X42" s="112" t="s">
        <v>28</v>
      </c>
      <c r="Y42" s="28"/>
      <c r="Z42" s="28"/>
      <c r="AA42" s="28"/>
      <c r="AB42" s="28"/>
      <c r="AC42" s="28"/>
      <c r="AD42" s="28"/>
      <c r="AE42" s="28"/>
      <c r="AF42" s="28"/>
      <c r="AG42" s="29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127" t="s">
        <v>373</v>
      </c>
      <c r="Y43" s="28"/>
      <c r="Z43" s="28"/>
      <c r="AA43" s="28"/>
      <c r="AB43" s="28"/>
      <c r="AC43" s="28"/>
      <c r="AD43" s="28"/>
      <c r="AE43" s="28"/>
      <c r="AF43" s="28"/>
      <c r="AG43" s="29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512022573.59137499</v>
      </c>
      <c r="E44" s="140">
        <f>E36/D44*100</f>
        <v>68.958264676913586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127" t="s">
        <v>373</v>
      </c>
      <c r="Y44" s="28"/>
      <c r="Z44" s="28"/>
      <c r="AA44" s="28"/>
      <c r="AB44" s="28"/>
      <c r="AC44" s="28"/>
      <c r="AD44" s="28"/>
      <c r="AE44" s="28"/>
      <c r="AF44" s="28"/>
      <c r="AG44" s="29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38.25" x14ac:dyDescent="0.2">
      <c r="A45" s="104" t="s">
        <v>154</v>
      </c>
      <c r="B45" s="254" t="s">
        <v>461</v>
      </c>
      <c r="C45" s="102" t="s">
        <v>354</v>
      </c>
      <c r="D45" s="110" t="s">
        <v>28</v>
      </c>
      <c r="E45" s="140">
        <v>591766.11450000003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127" t="s">
        <v>373</v>
      </c>
      <c r="Y45" s="28"/>
      <c r="Z45" s="28"/>
      <c r="AA45" s="28"/>
      <c r="AB45" s="28"/>
      <c r="AC45" s="28"/>
      <c r="AD45" s="28"/>
      <c r="AE45" s="28"/>
      <c r="AF45" s="28"/>
      <c r="AG45" s="29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38.25" x14ac:dyDescent="0.2">
      <c r="A46" s="104" t="s">
        <v>155</v>
      </c>
      <c r="B46" s="254" t="s">
        <v>461</v>
      </c>
      <c r="C46" s="102" t="s">
        <v>355</v>
      </c>
      <c r="D46" s="110" t="s">
        <v>28</v>
      </c>
      <c r="E46" s="140">
        <v>35101.520100000002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127" t="s">
        <v>373</v>
      </c>
      <c r="Y46" s="28"/>
      <c r="Z46" s="28"/>
      <c r="AA46" s="28"/>
      <c r="AB46" s="28"/>
      <c r="AC46" s="28"/>
      <c r="AD46" s="28"/>
      <c r="AE46" s="28"/>
      <c r="AF46" s="28"/>
      <c r="AG46" s="29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63.75" x14ac:dyDescent="0.2">
      <c r="A47" s="104" t="s">
        <v>208</v>
      </c>
      <c r="B47" s="227" t="s">
        <v>509</v>
      </c>
      <c r="C47" s="102" t="s">
        <v>356</v>
      </c>
      <c r="D47" s="197">
        <v>31.06</v>
      </c>
      <c r="E47" s="140">
        <f>E36-E45-E46</f>
        <v>352455013.86808503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112" t="s">
        <v>28</v>
      </c>
      <c r="Y47" s="28"/>
      <c r="Z47" s="28"/>
      <c r="AA47" s="28"/>
      <c r="AB47" s="28"/>
      <c r="AC47" s="28"/>
      <c r="AD47" s="28"/>
      <c r="AE47" s="28"/>
      <c r="AF47" s="28"/>
      <c r="AG47" s="29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26.305236000000001</v>
      </c>
      <c r="E48" s="143">
        <f>E47*D47/100</f>
        <v>109472527.3074272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129" t="s">
        <v>373</v>
      </c>
      <c r="Y48" s="28"/>
      <c r="Z48" s="28"/>
      <c r="AA48" s="28"/>
      <c r="AB48" s="28"/>
      <c r="AC48" s="28"/>
      <c r="AD48" s="28"/>
      <c r="AE48" s="28"/>
      <c r="AF48" s="28"/>
      <c r="AG48" s="29"/>
      <c r="AH48" s="21"/>
      <c r="AI48" s="21"/>
      <c r="AJ48" s="21"/>
      <c r="AK48" s="21"/>
      <c r="AL48" s="21"/>
      <c r="AM48" s="21"/>
      <c r="AN48" s="21"/>
      <c r="AO48" s="21"/>
    </row>
  </sheetData>
  <mergeCells count="37">
    <mergeCell ref="A1:X1"/>
    <mergeCell ref="A3:X3"/>
    <mergeCell ref="D5:E8"/>
    <mergeCell ref="F5:W5"/>
    <mergeCell ref="F6:M6"/>
    <mergeCell ref="N6:U6"/>
    <mergeCell ref="V6:W8"/>
    <mergeCell ref="A5:A9"/>
    <mergeCell ref="B5:B9"/>
    <mergeCell ref="C5:C9"/>
    <mergeCell ref="X5:X9"/>
    <mergeCell ref="X30:X34"/>
    <mergeCell ref="A28:X28"/>
    <mergeCell ref="F7:G8"/>
    <mergeCell ref="H7:M7"/>
    <mergeCell ref="N7:O8"/>
    <mergeCell ref="P7:U7"/>
    <mergeCell ref="H8:I8"/>
    <mergeCell ref="L8:M8"/>
    <mergeCell ref="P8:Q8"/>
    <mergeCell ref="T8:U8"/>
    <mergeCell ref="A30:A34"/>
    <mergeCell ref="B30:B34"/>
    <mergeCell ref="C30:C34"/>
    <mergeCell ref="D30:E33"/>
    <mergeCell ref="F30:W30"/>
    <mergeCell ref="H32:M32"/>
    <mergeCell ref="F31:M31"/>
    <mergeCell ref="N31:U31"/>
    <mergeCell ref="V31:W33"/>
    <mergeCell ref="F32:G33"/>
    <mergeCell ref="N32:O33"/>
    <mergeCell ref="P32:U32"/>
    <mergeCell ref="H33:I33"/>
    <mergeCell ref="L33:M33"/>
    <mergeCell ref="P33:Q33"/>
    <mergeCell ref="T33:U33"/>
  </mergeCell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Normal="7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42578125" style="23" bestFit="1" customWidth="1"/>
    <col min="7" max="7" width="14.28515625" style="23" customWidth="1"/>
    <col min="8" max="8" width="14.28515625" style="23" bestFit="1" customWidth="1"/>
    <col min="9" max="10" width="14.28515625" style="23" customWidth="1"/>
    <col min="11" max="11" width="20.7109375" style="20" customWidth="1"/>
    <col min="12" max="12" width="10.7109375" style="20" customWidth="1"/>
    <col min="13" max="13" width="16.28515625" style="20" customWidth="1"/>
    <col min="14" max="14" width="10.7109375" style="20" customWidth="1"/>
    <col min="15" max="15" width="16.28515625" style="20" customWidth="1"/>
    <col min="16" max="16" width="20.7109375" style="20" customWidth="1"/>
    <col min="17" max="17" width="20" style="20" customWidth="1"/>
    <col min="18" max="16384" width="8.85546875" style="20"/>
  </cols>
  <sheetData>
    <row r="1" spans="1:25" ht="28.15" customHeight="1" x14ac:dyDescent="0.25">
      <c r="A1" s="260" t="s">
        <v>394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</row>
    <row r="2" spans="1:25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25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348</v>
      </c>
      <c r="E3" s="261"/>
      <c r="F3" s="273" t="s">
        <v>157</v>
      </c>
      <c r="G3" s="273"/>
      <c r="H3" s="273"/>
      <c r="I3" s="273"/>
      <c r="J3" s="287" t="s">
        <v>167</v>
      </c>
      <c r="K3" s="29"/>
      <c r="L3" s="29"/>
      <c r="M3" s="29"/>
      <c r="N3" s="29"/>
      <c r="O3" s="29"/>
      <c r="P3" s="29"/>
      <c r="Q3" s="29"/>
      <c r="R3" s="21"/>
      <c r="S3" s="21"/>
      <c r="T3" s="21"/>
      <c r="U3" s="21"/>
      <c r="V3" s="21"/>
      <c r="W3" s="21"/>
      <c r="X3" s="21"/>
      <c r="Y3" s="21"/>
    </row>
    <row r="4" spans="1:25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61"/>
      <c r="J4" s="308"/>
      <c r="K4" s="29"/>
      <c r="L4" s="29"/>
      <c r="M4" s="29"/>
      <c r="N4" s="29"/>
      <c r="O4" s="29"/>
      <c r="P4" s="29"/>
      <c r="Q4" s="29"/>
      <c r="R4" s="21"/>
      <c r="S4" s="21"/>
      <c r="T4" s="21"/>
      <c r="U4" s="21"/>
      <c r="V4" s="21"/>
      <c r="W4" s="21"/>
      <c r="X4" s="21"/>
      <c r="Y4" s="21"/>
    </row>
    <row r="5" spans="1:25" s="22" customFormat="1" ht="17.2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89"/>
      <c r="K5" s="29"/>
      <c r="L5" s="29"/>
      <c r="M5" s="29"/>
      <c r="N5" s="29"/>
      <c r="O5" s="29"/>
      <c r="P5" s="29"/>
      <c r="Q5" s="29"/>
      <c r="R5" s="21"/>
      <c r="S5" s="21"/>
      <c r="T5" s="21"/>
      <c r="U5" s="21"/>
      <c r="V5" s="21"/>
      <c r="W5" s="21"/>
      <c r="X5" s="21"/>
      <c r="Y5" s="21"/>
    </row>
    <row r="6" spans="1:25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99" t="s">
        <v>25</v>
      </c>
      <c r="J6" s="100" t="s">
        <v>26</v>
      </c>
      <c r="K6" s="28"/>
      <c r="L6" s="28"/>
      <c r="M6" s="28"/>
      <c r="N6" s="28"/>
      <c r="O6" s="28"/>
      <c r="P6" s="28"/>
      <c r="Q6" s="29"/>
      <c r="R6" s="21"/>
      <c r="S6" s="21"/>
      <c r="T6" s="21"/>
      <c r="U6" s="21"/>
      <c r="V6" s="21"/>
      <c r="W6" s="21"/>
      <c r="X6" s="21"/>
      <c r="Y6" s="21"/>
    </row>
    <row r="7" spans="1:25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20" t="s">
        <v>28</v>
      </c>
      <c r="J7" s="109" t="s">
        <v>307</v>
      </c>
      <c r="K7" s="28"/>
      <c r="L7" s="28"/>
      <c r="M7" s="28"/>
      <c r="N7" s="28"/>
      <c r="O7" s="28"/>
      <c r="P7" s="28"/>
      <c r="Q7" s="29"/>
      <c r="R7" s="21"/>
      <c r="S7" s="21"/>
      <c r="T7" s="21"/>
      <c r="U7" s="21"/>
      <c r="V7" s="21"/>
      <c r="W7" s="21"/>
      <c r="X7" s="21"/>
      <c r="Y7" s="21"/>
    </row>
    <row r="8" spans="1:25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0" t="s">
        <v>28</v>
      </c>
      <c r="J8" s="114" t="s">
        <v>308</v>
      </c>
      <c r="K8" s="28"/>
      <c r="L8" s="28"/>
      <c r="M8" s="28"/>
      <c r="N8" s="28"/>
      <c r="O8" s="28"/>
      <c r="P8" s="28"/>
      <c r="Q8" s="29"/>
      <c r="R8" s="21"/>
      <c r="S8" s="21"/>
      <c r="T8" s="21"/>
      <c r="U8" s="21"/>
      <c r="V8" s="21"/>
      <c r="W8" s="21"/>
      <c r="X8" s="21"/>
      <c r="Y8" s="21"/>
    </row>
    <row r="9" spans="1:25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0" t="s">
        <v>28</v>
      </c>
      <c r="J9" s="114" t="s">
        <v>312</v>
      </c>
      <c r="K9" s="28"/>
      <c r="L9" s="28"/>
      <c r="M9" s="28"/>
      <c r="N9" s="28"/>
      <c r="O9" s="28"/>
      <c r="P9" s="28"/>
      <c r="Q9" s="29"/>
      <c r="R9" s="21"/>
      <c r="S9" s="21"/>
      <c r="T9" s="21"/>
      <c r="U9" s="21"/>
      <c r="V9" s="21"/>
      <c r="W9" s="21"/>
      <c r="X9" s="21"/>
      <c r="Y9" s="21"/>
    </row>
    <row r="10" spans="1:25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0" t="s">
        <v>28</v>
      </c>
      <c r="J10" s="114" t="s">
        <v>324</v>
      </c>
      <c r="K10" s="28"/>
      <c r="L10" s="28"/>
      <c r="M10" s="28"/>
      <c r="N10" s="28"/>
      <c r="O10" s="28"/>
      <c r="P10" s="28"/>
      <c r="Q10" s="29"/>
      <c r="R10" s="21"/>
      <c r="S10" s="21"/>
      <c r="T10" s="21"/>
      <c r="U10" s="21"/>
      <c r="V10" s="21"/>
      <c r="W10" s="21"/>
      <c r="X10" s="21"/>
      <c r="Y10" s="21"/>
    </row>
    <row r="11" spans="1:25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0" t="s">
        <v>28</v>
      </c>
      <c r="J11" s="112" t="s">
        <v>28</v>
      </c>
      <c r="K11" s="28"/>
      <c r="L11" s="28"/>
      <c r="M11" s="28"/>
      <c r="N11" s="28"/>
      <c r="O11" s="28"/>
      <c r="P11" s="28"/>
      <c r="Q11" s="29"/>
      <c r="R11" s="21"/>
      <c r="S11" s="21"/>
      <c r="T11" s="21"/>
      <c r="U11" s="21"/>
      <c r="V11" s="21"/>
      <c r="W11" s="21"/>
      <c r="X11" s="21"/>
      <c r="Y11" s="21"/>
    </row>
    <row r="12" spans="1:25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13" t="s">
        <v>189</v>
      </c>
      <c r="J12" s="112" t="s">
        <v>28</v>
      </c>
      <c r="K12" s="28"/>
      <c r="L12" s="28"/>
      <c r="M12" s="28"/>
      <c r="N12" s="28"/>
      <c r="O12" s="28"/>
      <c r="P12" s="28"/>
      <c r="Q12" s="29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13" t="s">
        <v>296</v>
      </c>
      <c r="J13" s="114" t="s">
        <v>326</v>
      </c>
      <c r="K13" s="28"/>
      <c r="L13" s="28"/>
      <c r="M13" s="28"/>
      <c r="N13" s="28"/>
      <c r="O13" s="28"/>
      <c r="P13" s="28"/>
      <c r="Q13" s="29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38.25" x14ac:dyDescent="0.2">
      <c r="A14" s="124" t="s">
        <v>158</v>
      </c>
      <c r="B14" s="136" t="s">
        <v>28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93" t="s">
        <v>440</v>
      </c>
      <c r="H14" s="110" t="s">
        <v>28</v>
      </c>
      <c r="I14" s="93" t="s">
        <v>442</v>
      </c>
      <c r="J14" s="95" t="s">
        <v>327</v>
      </c>
      <c r="K14" s="28"/>
      <c r="L14" s="28"/>
      <c r="M14" s="28"/>
      <c r="N14" s="28"/>
      <c r="O14" s="28"/>
      <c r="P14" s="28"/>
      <c r="Q14" s="29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38.25" x14ac:dyDescent="0.2">
      <c r="A15" s="124" t="s">
        <v>159</v>
      </c>
      <c r="B15" s="136" t="s">
        <v>28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93" t="s">
        <v>441</v>
      </c>
      <c r="H15" s="110" t="s">
        <v>28</v>
      </c>
      <c r="I15" s="93" t="s">
        <v>443</v>
      </c>
      <c r="J15" s="95" t="s">
        <v>328</v>
      </c>
      <c r="K15" s="28"/>
      <c r="L15" s="28"/>
      <c r="M15" s="28"/>
      <c r="N15" s="28"/>
      <c r="O15" s="28"/>
      <c r="P15" s="28"/>
      <c r="Q15" s="29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434</v>
      </c>
      <c r="F16" s="110" t="s">
        <v>28</v>
      </c>
      <c r="G16" s="113" t="s">
        <v>209</v>
      </c>
      <c r="H16" s="110" t="s">
        <v>28</v>
      </c>
      <c r="I16" s="113" t="s">
        <v>299</v>
      </c>
      <c r="J16" s="112" t="s">
        <v>28</v>
      </c>
      <c r="K16" s="28"/>
      <c r="L16" s="28"/>
      <c r="M16" s="28"/>
      <c r="N16" s="28"/>
      <c r="O16" s="28"/>
      <c r="P16" s="28"/>
      <c r="Q16" s="29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13" t="s">
        <v>305</v>
      </c>
      <c r="J17" s="112" t="s">
        <v>28</v>
      </c>
      <c r="K17" s="28"/>
      <c r="L17" s="28"/>
      <c r="M17" s="28"/>
      <c r="N17" s="28"/>
      <c r="O17" s="28"/>
      <c r="P17" s="28"/>
      <c r="Q17" s="29"/>
      <c r="R17" s="21"/>
      <c r="S17" s="21"/>
      <c r="T17" s="21"/>
      <c r="U17" s="21"/>
      <c r="V17" s="21"/>
      <c r="W17" s="21"/>
      <c r="X17" s="21"/>
      <c r="Y17" s="21"/>
    </row>
    <row r="18" spans="1:25" ht="26.25" thickBot="1" x14ac:dyDescent="0.25">
      <c r="A18" s="254" t="s">
        <v>461</v>
      </c>
      <c r="B18" s="123" t="s">
        <v>144</v>
      </c>
      <c r="C18" s="122">
        <v>120</v>
      </c>
      <c r="D18" s="158" t="s">
        <v>306</v>
      </c>
      <c r="E18" s="118" t="s">
        <v>28</v>
      </c>
      <c r="F18" s="116" t="s">
        <v>306</v>
      </c>
      <c r="G18" s="118" t="s">
        <v>28</v>
      </c>
      <c r="H18" s="116" t="s">
        <v>306</v>
      </c>
      <c r="I18" s="118" t="s">
        <v>28</v>
      </c>
      <c r="J18" s="159" t="s">
        <v>325</v>
      </c>
    </row>
    <row r="19" spans="1:25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25" x14ac:dyDescent="0.25">
      <c r="A20" s="173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25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25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25" ht="28.15" customHeight="1" x14ac:dyDescent="0.25">
      <c r="A23" s="260" t="s">
        <v>394</v>
      </c>
      <c r="B23" s="260"/>
      <c r="C23" s="260"/>
      <c r="D23" s="260"/>
      <c r="E23" s="260"/>
      <c r="F23" s="260"/>
      <c r="G23" s="260"/>
      <c r="H23" s="260"/>
      <c r="I23" s="260"/>
      <c r="J23" s="260"/>
      <c r="K23" s="12"/>
      <c r="L23" s="12"/>
      <c r="M23" s="12"/>
      <c r="N23" s="12"/>
      <c r="O23" s="12"/>
    </row>
    <row r="24" spans="1:25" x14ac:dyDescent="0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25" s="22" customFormat="1" ht="44.45" customHeight="1" x14ac:dyDescent="0.25">
      <c r="A25" s="263" t="s">
        <v>17</v>
      </c>
      <c r="B25" s="263" t="s">
        <v>66</v>
      </c>
      <c r="C25" s="263" t="s">
        <v>18</v>
      </c>
      <c r="D25" s="287" t="s">
        <v>379</v>
      </c>
      <c r="E25" s="261"/>
      <c r="F25" s="273" t="s">
        <v>157</v>
      </c>
      <c r="G25" s="273"/>
      <c r="H25" s="273"/>
      <c r="I25" s="273"/>
      <c r="J25" s="287" t="s">
        <v>167</v>
      </c>
      <c r="K25" s="29"/>
      <c r="L25" s="29"/>
      <c r="M25" s="29"/>
      <c r="N25" s="29"/>
      <c r="O25" s="29"/>
      <c r="P25" s="29"/>
      <c r="Q25" s="29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39.75" customHeight="1" x14ac:dyDescent="0.25">
      <c r="A26" s="264"/>
      <c r="B26" s="264"/>
      <c r="C26" s="264"/>
      <c r="D26" s="308"/>
      <c r="E26" s="262"/>
      <c r="F26" s="287" t="s">
        <v>141</v>
      </c>
      <c r="G26" s="261"/>
      <c r="H26" s="287" t="s">
        <v>142</v>
      </c>
      <c r="I26" s="261"/>
      <c r="J26" s="308"/>
      <c r="K26" s="29"/>
      <c r="L26" s="29"/>
      <c r="M26" s="29"/>
      <c r="N26" s="29"/>
      <c r="O26" s="29"/>
      <c r="P26" s="29"/>
      <c r="Q26" s="29"/>
      <c r="R26" s="21"/>
      <c r="S26" s="21"/>
      <c r="T26" s="21"/>
      <c r="U26" s="21"/>
      <c r="V26" s="21"/>
      <c r="W26" s="21"/>
      <c r="X26" s="21"/>
      <c r="Y26" s="21"/>
    </row>
    <row r="27" spans="1:25" s="22" customFormat="1" ht="17.25" customHeight="1" x14ac:dyDescent="0.25">
      <c r="A27" s="307"/>
      <c r="B27" s="307"/>
      <c r="C27" s="307"/>
      <c r="D27" s="236" t="s">
        <v>67</v>
      </c>
      <c r="E27" s="236" t="s">
        <v>68</v>
      </c>
      <c r="F27" s="236" t="s">
        <v>67</v>
      </c>
      <c r="G27" s="236" t="s">
        <v>68</v>
      </c>
      <c r="H27" s="236" t="s">
        <v>67</v>
      </c>
      <c r="I27" s="236" t="s">
        <v>68</v>
      </c>
      <c r="J27" s="289"/>
      <c r="K27" s="29"/>
      <c r="L27" s="29"/>
      <c r="M27" s="29"/>
      <c r="N27" s="29"/>
      <c r="O27" s="29"/>
      <c r="P27" s="29"/>
      <c r="Q27" s="29"/>
      <c r="R27" s="21"/>
      <c r="S27" s="21"/>
      <c r="T27" s="21"/>
      <c r="U27" s="21"/>
      <c r="V27" s="21"/>
      <c r="W27" s="21"/>
      <c r="X27" s="21"/>
      <c r="Y27" s="21"/>
    </row>
    <row r="28" spans="1:25" s="22" customFormat="1" ht="13.5" thickBot="1" x14ac:dyDescent="0.3">
      <c r="A28" s="92" t="s">
        <v>2</v>
      </c>
      <c r="B28" s="94" t="s">
        <v>4</v>
      </c>
      <c r="C28" s="99" t="s">
        <v>3</v>
      </c>
      <c r="D28" s="99" t="s">
        <v>5</v>
      </c>
      <c r="E28" s="99" t="s">
        <v>8</v>
      </c>
      <c r="F28" s="99" t="s">
        <v>22</v>
      </c>
      <c r="G28" s="99" t="s">
        <v>23</v>
      </c>
      <c r="H28" s="99" t="s">
        <v>24</v>
      </c>
      <c r="I28" s="99" t="s">
        <v>25</v>
      </c>
      <c r="J28" s="100" t="s">
        <v>26</v>
      </c>
      <c r="K28" s="28"/>
      <c r="L28" s="28"/>
      <c r="M28" s="28"/>
      <c r="N28" s="28"/>
      <c r="O28" s="28"/>
      <c r="P28" s="28"/>
      <c r="Q28" s="29"/>
      <c r="R28" s="21"/>
      <c r="S28" s="21"/>
      <c r="T28" s="21"/>
      <c r="U28" s="21"/>
      <c r="V28" s="21"/>
      <c r="W28" s="21"/>
      <c r="X28" s="21"/>
      <c r="Y28" s="21"/>
    </row>
    <row r="29" spans="1:25" s="22" customFormat="1" ht="25.5" x14ac:dyDescent="0.2">
      <c r="A29" s="124" t="s">
        <v>423</v>
      </c>
      <c r="B29" s="123" t="s">
        <v>186</v>
      </c>
      <c r="C29" s="101" t="s">
        <v>29</v>
      </c>
      <c r="D29" s="194">
        <f>F29+H29</f>
        <v>580868.10700199998</v>
      </c>
      <c r="E29" s="135" t="s">
        <v>28</v>
      </c>
      <c r="F29" s="139">
        <v>354862.07895599998</v>
      </c>
      <c r="G29" s="120" t="s">
        <v>28</v>
      </c>
      <c r="H29" s="199">
        <v>226006.02804599999</v>
      </c>
      <c r="I29" s="120" t="s">
        <v>28</v>
      </c>
      <c r="J29" s="125" t="s">
        <v>373</v>
      </c>
      <c r="K29" s="28"/>
      <c r="L29" s="28"/>
      <c r="M29" s="28"/>
      <c r="N29" s="28"/>
      <c r="O29" s="28"/>
      <c r="P29" s="28"/>
      <c r="Q29" s="29"/>
      <c r="R29" s="21"/>
      <c r="S29" s="21"/>
      <c r="T29" s="21"/>
      <c r="U29" s="21"/>
      <c r="V29" s="21"/>
      <c r="W29" s="21"/>
      <c r="X29" s="21"/>
      <c r="Y29" s="21"/>
    </row>
    <row r="30" spans="1:25" s="22" customFormat="1" ht="38.25" x14ac:dyDescent="0.2">
      <c r="A30" s="124" t="s">
        <v>424</v>
      </c>
      <c r="B30" s="123" t="s">
        <v>187</v>
      </c>
      <c r="C30" s="102" t="s">
        <v>30</v>
      </c>
      <c r="D30" s="136" t="s">
        <v>28</v>
      </c>
      <c r="E30" s="136" t="s">
        <v>28</v>
      </c>
      <c r="F30" s="140">
        <v>156620.62785600001</v>
      </c>
      <c r="G30" s="110" t="s">
        <v>28</v>
      </c>
      <c r="H30" s="140">
        <v>94910.626170000003</v>
      </c>
      <c r="I30" s="110" t="s">
        <v>28</v>
      </c>
      <c r="J30" s="127" t="s">
        <v>373</v>
      </c>
      <c r="K30" s="28"/>
      <c r="L30" s="28"/>
      <c r="M30" s="28"/>
      <c r="N30" s="28"/>
      <c r="O30" s="28"/>
      <c r="P30" s="28"/>
      <c r="Q30" s="29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51" x14ac:dyDescent="0.2">
      <c r="A31" s="124" t="s">
        <v>425</v>
      </c>
      <c r="B31" s="123" t="s">
        <v>194</v>
      </c>
      <c r="C31" s="102" t="s">
        <v>31</v>
      </c>
      <c r="D31" s="136" t="s">
        <v>28</v>
      </c>
      <c r="E31" s="136" t="s">
        <v>28</v>
      </c>
      <c r="F31" s="140">
        <v>42786.838709999996</v>
      </c>
      <c r="G31" s="110" t="s">
        <v>28</v>
      </c>
      <c r="H31" s="110" t="s">
        <v>28</v>
      </c>
      <c r="I31" s="110" t="s">
        <v>28</v>
      </c>
      <c r="J31" s="127" t="s">
        <v>373</v>
      </c>
      <c r="K31" s="28"/>
      <c r="L31" s="28"/>
      <c r="M31" s="28"/>
      <c r="N31" s="28"/>
      <c r="O31" s="28"/>
      <c r="P31" s="28"/>
      <c r="Q31" s="29"/>
      <c r="R31" s="21"/>
      <c r="S31" s="21"/>
      <c r="T31" s="21"/>
      <c r="U31" s="21"/>
      <c r="V31" s="21"/>
      <c r="W31" s="21"/>
      <c r="X31" s="21"/>
      <c r="Y31" s="21"/>
    </row>
    <row r="32" spans="1:25" s="22" customFormat="1" ht="38.25" x14ac:dyDescent="0.2">
      <c r="A32" s="124" t="s">
        <v>426</v>
      </c>
      <c r="B32" s="123" t="s">
        <v>188</v>
      </c>
      <c r="C32" s="102" t="s">
        <v>119</v>
      </c>
      <c r="D32" s="136" t="s">
        <v>28</v>
      </c>
      <c r="E32" s="136" t="s">
        <v>28</v>
      </c>
      <c r="F32" s="140">
        <v>93460.986233999996</v>
      </c>
      <c r="G32" s="110" t="s">
        <v>28</v>
      </c>
      <c r="H32" s="110" t="s">
        <v>28</v>
      </c>
      <c r="I32" s="110" t="s">
        <v>28</v>
      </c>
      <c r="J32" s="127" t="s">
        <v>373</v>
      </c>
      <c r="K32" s="28"/>
      <c r="L32" s="28"/>
      <c r="M32" s="28"/>
      <c r="N32" s="28"/>
      <c r="O32" s="28"/>
      <c r="P32" s="28"/>
      <c r="Q32" s="29"/>
      <c r="R32" s="21"/>
      <c r="S32" s="21"/>
      <c r="T32" s="21"/>
      <c r="U32" s="21"/>
      <c r="V32" s="21"/>
      <c r="W32" s="21"/>
      <c r="X32" s="21"/>
      <c r="Y32" s="21"/>
    </row>
    <row r="33" spans="1:25" s="22" customFormat="1" ht="38.25" x14ac:dyDescent="0.2">
      <c r="A33" s="124" t="s">
        <v>427</v>
      </c>
      <c r="B33" s="123" t="s">
        <v>146</v>
      </c>
      <c r="C33" s="102" t="s">
        <v>120</v>
      </c>
      <c r="D33" s="136" t="s">
        <v>28</v>
      </c>
      <c r="E33" s="136" t="s">
        <v>28</v>
      </c>
      <c r="F33" s="140">
        <f>F29-F30-F31-F32</f>
        <v>61993.626155999969</v>
      </c>
      <c r="G33" s="110" t="s">
        <v>28</v>
      </c>
      <c r="H33" s="140">
        <f>H29-H30</f>
        <v>131095.40187599999</v>
      </c>
      <c r="I33" s="110" t="s">
        <v>28</v>
      </c>
      <c r="J33" s="112" t="s">
        <v>28</v>
      </c>
      <c r="K33" s="28"/>
      <c r="L33" s="28"/>
      <c r="M33" s="28"/>
      <c r="N33" s="28"/>
      <c r="O33" s="28"/>
      <c r="P33" s="28"/>
      <c r="Q33" s="29"/>
      <c r="R33" s="21"/>
      <c r="S33" s="21"/>
      <c r="T33" s="21"/>
      <c r="U33" s="21"/>
      <c r="V33" s="21"/>
      <c r="W33" s="21"/>
      <c r="X33" s="21"/>
      <c r="Y33" s="21"/>
    </row>
    <row r="34" spans="1:25" s="22" customFormat="1" ht="38.25" x14ac:dyDescent="0.2">
      <c r="A34" s="124" t="s">
        <v>145</v>
      </c>
      <c r="B34" s="123" t="s">
        <v>190</v>
      </c>
      <c r="C34" s="102" t="s">
        <v>121</v>
      </c>
      <c r="D34" s="136" t="s">
        <v>28</v>
      </c>
      <c r="E34" s="196">
        <f>G34+I34</f>
        <v>6864738.2245799992</v>
      </c>
      <c r="F34" s="195">
        <v>5</v>
      </c>
      <c r="G34" s="140">
        <f>F33*F34</f>
        <v>309968.13077999983</v>
      </c>
      <c r="H34" s="140">
        <v>50</v>
      </c>
      <c r="I34" s="140">
        <f>H33*H34</f>
        <v>6554770.093799999</v>
      </c>
      <c r="J34" s="112" t="s">
        <v>28</v>
      </c>
      <c r="K34" s="28"/>
      <c r="L34" s="28"/>
      <c r="M34" s="28"/>
      <c r="N34" s="28"/>
      <c r="O34" s="28"/>
      <c r="P34" s="28"/>
      <c r="Q34" s="29"/>
      <c r="R34" s="21"/>
      <c r="S34" s="21"/>
      <c r="T34" s="21"/>
      <c r="U34" s="21"/>
      <c r="V34" s="21"/>
      <c r="W34" s="21"/>
      <c r="X34" s="21"/>
      <c r="Y34" s="21"/>
    </row>
    <row r="35" spans="1:25" s="22" customFormat="1" ht="76.5" x14ac:dyDescent="0.2">
      <c r="A35" s="124" t="s">
        <v>192</v>
      </c>
      <c r="B35" s="123" t="s">
        <v>193</v>
      </c>
      <c r="C35" s="102" t="s">
        <v>122</v>
      </c>
      <c r="D35" s="197">
        <f>F35+H35</f>
        <v>1872557.6176140001</v>
      </c>
      <c r="E35" s="136" t="s">
        <v>28</v>
      </c>
      <c r="F35" s="140">
        <v>163891.52009999999</v>
      </c>
      <c r="G35" s="140">
        <f>F35/G34*100</f>
        <v>52.873667911467372</v>
      </c>
      <c r="H35" s="140">
        <v>1708666.097514</v>
      </c>
      <c r="I35" s="140">
        <f>H35/I34*100</f>
        <v>26.067521409029837</v>
      </c>
      <c r="J35" s="127" t="s">
        <v>373</v>
      </c>
      <c r="K35" s="28"/>
      <c r="L35" s="28"/>
      <c r="M35" s="28"/>
      <c r="N35" s="28"/>
      <c r="O35" s="28"/>
      <c r="P35" s="28"/>
      <c r="Q35" s="29"/>
      <c r="R35" s="21"/>
      <c r="S35" s="21"/>
      <c r="T35" s="21"/>
      <c r="U35" s="21"/>
      <c r="V35" s="21"/>
      <c r="W35" s="21"/>
      <c r="X35" s="21"/>
      <c r="Y35" s="21"/>
    </row>
    <row r="36" spans="1:25" s="22" customFormat="1" ht="38.25" x14ac:dyDescent="0.2">
      <c r="A36" s="124" t="s">
        <v>158</v>
      </c>
      <c r="B36" s="254" t="s">
        <v>461</v>
      </c>
      <c r="C36" s="102" t="s">
        <v>123</v>
      </c>
      <c r="D36" s="136" t="s">
        <v>28</v>
      </c>
      <c r="E36" s="197">
        <f>G36+I36</f>
        <v>36182.884511999997</v>
      </c>
      <c r="F36" s="110" t="s">
        <v>28</v>
      </c>
      <c r="G36" s="140">
        <v>422.55120599999998</v>
      </c>
      <c r="H36" s="110" t="s">
        <v>28</v>
      </c>
      <c r="I36" s="140">
        <v>35760.333306</v>
      </c>
      <c r="J36" s="127" t="s">
        <v>373</v>
      </c>
      <c r="K36" s="28"/>
      <c r="L36" s="28"/>
      <c r="M36" s="28"/>
      <c r="N36" s="28"/>
      <c r="O36" s="28"/>
      <c r="P36" s="28"/>
      <c r="Q36" s="29"/>
      <c r="R36" s="21"/>
      <c r="S36" s="21"/>
      <c r="T36" s="21"/>
      <c r="U36" s="21"/>
      <c r="V36" s="21"/>
      <c r="W36" s="21"/>
      <c r="X36" s="21"/>
      <c r="Y36" s="21"/>
    </row>
    <row r="37" spans="1:25" s="22" customFormat="1" ht="38.25" x14ac:dyDescent="0.2">
      <c r="A37" s="124" t="s">
        <v>159</v>
      </c>
      <c r="B37" s="254" t="s">
        <v>461</v>
      </c>
      <c r="C37" s="102" t="s">
        <v>353</v>
      </c>
      <c r="D37" s="136" t="s">
        <v>28</v>
      </c>
      <c r="E37" s="197">
        <f t="shared" ref="E37:E38" si="0">G37+I37</f>
        <v>229.07888399999999</v>
      </c>
      <c r="F37" s="110" t="s">
        <v>28</v>
      </c>
      <c r="G37" s="140">
        <v>0.94109399999999999</v>
      </c>
      <c r="H37" s="110" t="s">
        <v>28</v>
      </c>
      <c r="I37" s="140">
        <v>228.13779</v>
      </c>
      <c r="J37" s="127" t="s">
        <v>373</v>
      </c>
      <c r="K37" s="28"/>
      <c r="L37" s="28"/>
      <c r="M37" s="28"/>
      <c r="N37" s="28"/>
      <c r="O37" s="28"/>
      <c r="P37" s="28"/>
      <c r="Q37" s="29"/>
      <c r="R37" s="21"/>
      <c r="S37" s="21"/>
      <c r="T37" s="21"/>
      <c r="U37" s="21"/>
      <c r="V37" s="21"/>
      <c r="W37" s="21"/>
      <c r="X37" s="21"/>
      <c r="Y37" s="21"/>
    </row>
    <row r="38" spans="1:25" s="22" customFormat="1" ht="63.75" x14ac:dyDescent="0.2">
      <c r="A38" s="124" t="s">
        <v>211</v>
      </c>
      <c r="B38" s="227" t="s">
        <v>509</v>
      </c>
      <c r="C38" s="102" t="s">
        <v>354</v>
      </c>
      <c r="D38" s="197">
        <v>31.06</v>
      </c>
      <c r="E38" s="197">
        <f t="shared" si="0"/>
        <v>1836145.6542179999</v>
      </c>
      <c r="F38" s="110" t="s">
        <v>28</v>
      </c>
      <c r="G38" s="140">
        <f>F35-G36-G37</f>
        <v>163468.02779999998</v>
      </c>
      <c r="H38" s="110" t="s">
        <v>28</v>
      </c>
      <c r="I38" s="140">
        <f>H35-I36-I37</f>
        <v>1672677.6264179999</v>
      </c>
      <c r="J38" s="112" t="s">
        <v>28</v>
      </c>
      <c r="K38" s="28"/>
      <c r="L38" s="28"/>
      <c r="M38" s="28"/>
      <c r="N38" s="28"/>
      <c r="O38" s="28"/>
      <c r="P38" s="28"/>
      <c r="Q38" s="29"/>
      <c r="R38" s="21"/>
      <c r="S38" s="21"/>
      <c r="T38" s="21"/>
      <c r="U38" s="21"/>
      <c r="V38" s="21"/>
      <c r="W38" s="21"/>
      <c r="X38" s="21"/>
      <c r="Y38" s="21"/>
    </row>
    <row r="39" spans="1:25" s="22" customFormat="1" ht="51" x14ac:dyDescent="0.2">
      <c r="A39" s="124" t="s">
        <v>160</v>
      </c>
      <c r="B39" s="123" t="s">
        <v>210</v>
      </c>
      <c r="C39" s="102" t="s">
        <v>355</v>
      </c>
      <c r="D39" s="136" t="s">
        <v>28</v>
      </c>
      <c r="E39" s="197">
        <f>G39+I39</f>
        <v>570306.84020011069</v>
      </c>
      <c r="F39" s="140">
        <v>12.318920460000001</v>
      </c>
      <c r="G39" s="140">
        <f>G38*D38/100</f>
        <v>50773.169434679992</v>
      </c>
      <c r="H39" s="140">
        <v>15.661924560000001</v>
      </c>
      <c r="I39" s="140">
        <f>I38*D38/100</f>
        <v>519533.67076543072</v>
      </c>
      <c r="J39" s="112" t="s">
        <v>28</v>
      </c>
      <c r="K39" s="28"/>
      <c r="L39" s="28"/>
      <c r="M39" s="28"/>
      <c r="N39" s="28"/>
      <c r="O39" s="28"/>
      <c r="P39" s="28"/>
      <c r="Q39" s="29"/>
      <c r="R39" s="21"/>
      <c r="S39" s="21"/>
      <c r="T39" s="21"/>
      <c r="U39" s="21"/>
      <c r="V39" s="21"/>
      <c r="W39" s="21"/>
      <c r="X39" s="21"/>
      <c r="Y39" s="21"/>
    </row>
    <row r="40" spans="1:25" ht="27" thickBot="1" x14ac:dyDescent="0.3">
      <c r="A40" s="254" t="s">
        <v>461</v>
      </c>
      <c r="B40" s="123" t="s">
        <v>144</v>
      </c>
      <c r="C40" s="122">
        <v>120</v>
      </c>
      <c r="D40" s="149" t="s">
        <v>28</v>
      </c>
      <c r="E40" s="148" t="s">
        <v>373</v>
      </c>
      <c r="F40" s="89" t="s">
        <v>373</v>
      </c>
      <c r="G40" s="118" t="s">
        <v>28</v>
      </c>
      <c r="H40" s="134" t="s">
        <v>373</v>
      </c>
      <c r="I40" s="118" t="s">
        <v>28</v>
      </c>
      <c r="J40" s="129" t="s">
        <v>373</v>
      </c>
    </row>
  </sheetData>
  <mergeCells count="18">
    <mergeCell ref="A1:J1"/>
    <mergeCell ref="D3:E4"/>
    <mergeCell ref="F3:I3"/>
    <mergeCell ref="F4:G4"/>
    <mergeCell ref="H4:I4"/>
    <mergeCell ref="C3:C5"/>
    <mergeCell ref="B3:B5"/>
    <mergeCell ref="A3:A5"/>
    <mergeCell ref="J3:J5"/>
    <mergeCell ref="A23:J23"/>
    <mergeCell ref="D25:E26"/>
    <mergeCell ref="F25:I25"/>
    <mergeCell ref="F26:G26"/>
    <mergeCell ref="H26:I26"/>
    <mergeCell ref="J25:J27"/>
    <mergeCell ref="B25:B27"/>
    <mergeCell ref="C25:C27"/>
    <mergeCell ref="A25:A27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view="pageBreakPreview" zoomScale="70" zoomScaleNormal="50" zoomScaleSheetLayoutView="70" workbookViewId="0">
      <pane xSplit="2" ySplit="3" topLeftCell="C4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8.42578125" style="23" bestFit="1" customWidth="1"/>
    <col min="5" max="5" width="14.28515625" style="23" customWidth="1"/>
    <col min="6" max="6" width="18" style="23" bestFit="1" customWidth="1"/>
    <col min="7" max="7" width="14.28515625" style="23" customWidth="1"/>
    <col min="8" max="8" width="18" style="23" bestFit="1" customWidth="1"/>
    <col min="9" max="9" width="14.28515625" style="23" customWidth="1"/>
    <col min="10" max="10" width="18.28515625" style="23" bestFit="1" customWidth="1"/>
    <col min="11" max="11" width="14.28515625" style="23" customWidth="1"/>
    <col min="12" max="12" width="15.85546875" style="23" bestFit="1" customWidth="1"/>
    <col min="13" max="13" width="14.28515625" style="23" customWidth="1"/>
    <col min="14" max="14" width="15.7109375" style="23" bestFit="1" customWidth="1"/>
    <col min="15" max="15" width="14.28515625" style="23" customWidth="1"/>
    <col min="16" max="16" width="16" style="23" bestFit="1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22.28515625" style="23" customWidth="1"/>
    <col min="25" max="25" width="10.7109375" style="20" customWidth="1"/>
    <col min="26" max="26" width="16.28515625" style="20" customWidth="1"/>
    <col min="27" max="27" width="20.7109375" style="20" customWidth="1"/>
    <col min="28" max="28" width="10.7109375" style="20" customWidth="1"/>
    <col min="29" max="29" width="16.28515625" style="20" customWidth="1"/>
    <col min="30" max="30" width="10.7109375" style="20" customWidth="1"/>
    <col min="31" max="31" width="16.28515625" style="20" customWidth="1"/>
    <col min="32" max="32" width="20.7109375" style="20" customWidth="1"/>
    <col min="33" max="33" width="20" style="20" customWidth="1"/>
    <col min="34" max="16384" width="8.85546875" style="20"/>
  </cols>
  <sheetData>
    <row r="1" spans="1:41" x14ac:dyDescent="0.25">
      <c r="A1" s="304" t="s">
        <v>395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4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41" ht="14.45" customHeight="1" x14ac:dyDescent="0.25">
      <c r="A3" s="304" t="s">
        <v>396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12"/>
      <c r="Z3" s="12"/>
      <c r="AA3" s="12"/>
      <c r="AB3" s="12"/>
      <c r="AC3" s="12"/>
      <c r="AD3" s="12"/>
      <c r="AE3" s="12"/>
    </row>
    <row r="4" spans="1:4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41" s="22" customFormat="1" ht="13.9" customHeight="1" x14ac:dyDescent="0.25">
      <c r="A5" s="263" t="s">
        <v>17</v>
      </c>
      <c r="B5" s="263" t="s">
        <v>66</v>
      </c>
      <c r="C5" s="263" t="s">
        <v>18</v>
      </c>
      <c r="D5" s="287" t="s">
        <v>349</v>
      </c>
      <c r="E5" s="261"/>
      <c r="F5" s="270" t="s">
        <v>166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272"/>
      <c r="X5" s="287" t="s">
        <v>167</v>
      </c>
      <c r="Y5" s="29"/>
      <c r="Z5" s="29"/>
      <c r="AA5" s="29"/>
      <c r="AB5" s="29"/>
      <c r="AC5" s="29"/>
      <c r="AD5" s="29"/>
      <c r="AE5" s="29"/>
      <c r="AF5" s="29"/>
      <c r="AG5" s="29"/>
      <c r="AH5" s="21"/>
      <c r="AI5" s="21"/>
      <c r="AJ5" s="21"/>
      <c r="AK5" s="21"/>
      <c r="AL5" s="21"/>
      <c r="AM5" s="21"/>
      <c r="AN5" s="21"/>
      <c r="AO5" s="21"/>
    </row>
    <row r="6" spans="1:41" s="22" customFormat="1" ht="41.45" customHeight="1" x14ac:dyDescent="0.25">
      <c r="A6" s="264"/>
      <c r="B6" s="264"/>
      <c r="C6" s="264"/>
      <c r="D6" s="308"/>
      <c r="E6" s="262"/>
      <c r="F6" s="273" t="s">
        <v>141</v>
      </c>
      <c r="G6" s="273"/>
      <c r="H6" s="273"/>
      <c r="I6" s="273"/>
      <c r="J6" s="273"/>
      <c r="K6" s="273"/>
      <c r="L6" s="273"/>
      <c r="M6" s="273"/>
      <c r="N6" s="270" t="s">
        <v>142</v>
      </c>
      <c r="O6" s="309"/>
      <c r="P6" s="309"/>
      <c r="Q6" s="309"/>
      <c r="R6" s="309"/>
      <c r="S6" s="309"/>
      <c r="T6" s="309"/>
      <c r="U6" s="272"/>
      <c r="V6" s="287" t="s">
        <v>143</v>
      </c>
      <c r="W6" s="261"/>
      <c r="X6" s="308"/>
      <c r="Y6" s="29"/>
      <c r="Z6" s="29"/>
      <c r="AA6" s="29"/>
      <c r="AB6" s="29"/>
      <c r="AC6" s="29"/>
      <c r="AD6" s="29"/>
      <c r="AE6" s="29"/>
      <c r="AF6" s="29"/>
      <c r="AG6" s="29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.75" x14ac:dyDescent="0.25">
      <c r="A7" s="264"/>
      <c r="B7" s="264"/>
      <c r="C7" s="264"/>
      <c r="D7" s="308"/>
      <c r="E7" s="262"/>
      <c r="F7" s="287" t="s">
        <v>177</v>
      </c>
      <c r="G7" s="261"/>
      <c r="H7" s="302" t="s">
        <v>329</v>
      </c>
      <c r="I7" s="311"/>
      <c r="J7" s="311"/>
      <c r="K7" s="311"/>
      <c r="L7" s="311"/>
      <c r="M7" s="303"/>
      <c r="N7" s="287" t="s">
        <v>177</v>
      </c>
      <c r="O7" s="261"/>
      <c r="P7" s="302" t="s">
        <v>329</v>
      </c>
      <c r="Q7" s="311"/>
      <c r="R7" s="311"/>
      <c r="S7" s="311"/>
      <c r="T7" s="311"/>
      <c r="U7" s="303"/>
      <c r="V7" s="308"/>
      <c r="W7" s="262"/>
      <c r="X7" s="308"/>
      <c r="Y7" s="29"/>
      <c r="Z7" s="29"/>
      <c r="AA7" s="29"/>
      <c r="AB7" s="29"/>
      <c r="AC7" s="29"/>
      <c r="AD7" s="29"/>
      <c r="AE7" s="29"/>
      <c r="AF7" s="29"/>
      <c r="AG7" s="29"/>
      <c r="AH7" s="21"/>
      <c r="AI7" s="21"/>
      <c r="AJ7" s="21"/>
      <c r="AK7" s="21"/>
      <c r="AL7" s="21"/>
      <c r="AM7" s="21"/>
      <c r="AN7" s="21"/>
      <c r="AO7" s="21"/>
    </row>
    <row r="8" spans="1:41" s="22" customFormat="1" ht="74.25" customHeight="1" x14ac:dyDescent="0.25">
      <c r="A8" s="264"/>
      <c r="B8" s="264"/>
      <c r="C8" s="264"/>
      <c r="D8" s="308"/>
      <c r="E8" s="262"/>
      <c r="F8" s="308"/>
      <c r="G8" s="262"/>
      <c r="H8" s="312" t="s">
        <v>340</v>
      </c>
      <c r="I8" s="313"/>
      <c r="J8" s="248" t="s">
        <v>341</v>
      </c>
      <c r="K8" s="249" t="s">
        <v>342</v>
      </c>
      <c r="L8" s="312" t="s">
        <v>343</v>
      </c>
      <c r="M8" s="313"/>
      <c r="N8" s="308"/>
      <c r="O8" s="262"/>
      <c r="P8" s="312" t="s">
        <v>344</v>
      </c>
      <c r="Q8" s="313"/>
      <c r="R8" s="248" t="s">
        <v>345</v>
      </c>
      <c r="S8" s="249" t="s">
        <v>346</v>
      </c>
      <c r="T8" s="312" t="s">
        <v>347</v>
      </c>
      <c r="U8" s="313"/>
      <c r="V8" s="308"/>
      <c r="W8" s="262"/>
      <c r="X8" s="308"/>
      <c r="Y8" s="29"/>
      <c r="Z8" s="29"/>
      <c r="AA8" s="29"/>
      <c r="AB8" s="29"/>
      <c r="AC8" s="29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</row>
    <row r="9" spans="1:41" s="22" customFormat="1" ht="18.75" customHeight="1" x14ac:dyDescent="0.25">
      <c r="A9" s="307"/>
      <c r="B9" s="307"/>
      <c r="C9" s="307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89"/>
      <c r="Y9" s="29"/>
      <c r="Z9" s="29"/>
      <c r="AA9" s="29"/>
      <c r="AB9" s="29"/>
      <c r="AC9" s="29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</row>
    <row r="10" spans="1:41" s="22" customFormat="1" ht="13.5" thickBot="1" x14ac:dyDescent="0.3">
      <c r="A10" s="92" t="s">
        <v>2</v>
      </c>
      <c r="B10" s="92" t="s">
        <v>4</v>
      </c>
      <c r="C10" s="99" t="s">
        <v>3</v>
      </c>
      <c r="D10" s="99" t="s">
        <v>5</v>
      </c>
      <c r="E10" s="99" t="s">
        <v>8</v>
      </c>
      <c r="F10" s="99" t="s">
        <v>22</v>
      </c>
      <c r="G10" s="99" t="s">
        <v>23</v>
      </c>
      <c r="H10" s="99" t="s">
        <v>24</v>
      </c>
      <c r="I10" s="99" t="s">
        <v>25</v>
      </c>
      <c r="J10" s="99" t="s">
        <v>26</v>
      </c>
      <c r="K10" s="99" t="s">
        <v>27</v>
      </c>
      <c r="L10" s="99" t="s">
        <v>50</v>
      </c>
      <c r="M10" s="99" t="s">
        <v>51</v>
      </c>
      <c r="N10" s="99" t="s">
        <v>52</v>
      </c>
      <c r="O10" s="99" t="s">
        <v>53</v>
      </c>
      <c r="P10" s="99" t="s">
        <v>72</v>
      </c>
      <c r="Q10" s="99" t="s">
        <v>73</v>
      </c>
      <c r="R10" s="99" t="s">
        <v>110</v>
      </c>
      <c r="S10" s="99" t="s">
        <v>165</v>
      </c>
      <c r="T10" s="99" t="s">
        <v>178</v>
      </c>
      <c r="U10" s="99" t="s">
        <v>180</v>
      </c>
      <c r="V10" s="99" t="s">
        <v>181</v>
      </c>
      <c r="W10" s="99" t="s">
        <v>182</v>
      </c>
      <c r="X10" s="99" t="s">
        <v>183</v>
      </c>
      <c r="Y10" s="28"/>
      <c r="Z10" s="28"/>
      <c r="AA10" s="28"/>
      <c r="AB10" s="28"/>
      <c r="AC10" s="28"/>
      <c r="AD10" s="28"/>
      <c r="AE10" s="28"/>
      <c r="AF10" s="28"/>
      <c r="AG10" s="29"/>
      <c r="AH10" s="21"/>
      <c r="AI10" s="21"/>
      <c r="AJ10" s="21"/>
      <c r="AK10" s="21"/>
      <c r="AL10" s="21"/>
      <c r="AM10" s="21"/>
      <c r="AN10" s="21"/>
      <c r="AO10" s="21"/>
    </row>
    <row r="11" spans="1:41" s="22" customFormat="1" ht="38.25" x14ac:dyDescent="0.2">
      <c r="A11" s="104" t="s">
        <v>153</v>
      </c>
      <c r="B11" s="105" t="s">
        <v>147</v>
      </c>
      <c r="C11" s="101" t="s">
        <v>29</v>
      </c>
      <c r="D11" s="107" t="s">
        <v>213</v>
      </c>
      <c r="E11" s="107" t="s">
        <v>214</v>
      </c>
      <c r="F11" s="107" t="s">
        <v>225</v>
      </c>
      <c r="G11" s="107" t="s">
        <v>226</v>
      </c>
      <c r="H11" s="108" t="s">
        <v>228</v>
      </c>
      <c r="I11" s="108" t="s">
        <v>236</v>
      </c>
      <c r="J11" s="108" t="s">
        <v>228</v>
      </c>
      <c r="K11" s="108" t="s">
        <v>226</v>
      </c>
      <c r="L11" s="108" t="s">
        <v>228</v>
      </c>
      <c r="M11" s="108" t="s">
        <v>226</v>
      </c>
      <c r="N11" s="107" t="s">
        <v>249</v>
      </c>
      <c r="O11" s="107" t="s">
        <v>250</v>
      </c>
      <c r="P11" s="108" t="s">
        <v>249</v>
      </c>
      <c r="Q11" s="108" t="s">
        <v>236</v>
      </c>
      <c r="R11" s="108" t="s">
        <v>249</v>
      </c>
      <c r="S11" s="108" t="s">
        <v>226</v>
      </c>
      <c r="T11" s="108" t="s">
        <v>255</v>
      </c>
      <c r="U11" s="108" t="s">
        <v>226</v>
      </c>
      <c r="V11" s="108" t="s">
        <v>258</v>
      </c>
      <c r="W11" s="108" t="s">
        <v>259</v>
      </c>
      <c r="X11" s="109" t="s">
        <v>313</v>
      </c>
      <c r="Y11" s="28"/>
      <c r="Z11" s="28"/>
      <c r="AA11" s="28"/>
      <c r="AB11" s="28"/>
      <c r="AC11" s="28"/>
      <c r="AD11" s="28"/>
      <c r="AE11" s="28"/>
      <c r="AF11" s="28"/>
      <c r="AG11" s="29"/>
      <c r="AH11" s="21"/>
      <c r="AI11" s="21"/>
      <c r="AJ11" s="21"/>
      <c r="AK11" s="21"/>
      <c r="AL11" s="21"/>
      <c r="AM11" s="21"/>
      <c r="AN11" s="21"/>
      <c r="AO11" s="21"/>
    </row>
    <row r="12" spans="1:41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0" t="s">
        <v>28</v>
      </c>
      <c r="X12" s="114" t="s">
        <v>314</v>
      </c>
      <c r="Y12" s="28"/>
      <c r="Z12" s="28"/>
      <c r="AA12" s="28"/>
      <c r="AB12" s="28"/>
      <c r="AC12" s="28"/>
      <c r="AD12" s="28"/>
      <c r="AE12" s="28"/>
      <c r="AF12" s="28"/>
      <c r="AG12" s="29"/>
      <c r="AH12" s="21"/>
      <c r="AI12" s="21"/>
      <c r="AJ12" s="21"/>
      <c r="AK12" s="21"/>
      <c r="AL12" s="21"/>
      <c r="AM12" s="21"/>
      <c r="AN12" s="21"/>
      <c r="AO12" s="21"/>
    </row>
    <row r="13" spans="1:41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1" t="s">
        <v>260</v>
      </c>
      <c r="X13" s="114" t="s">
        <v>315</v>
      </c>
      <c r="Y13" s="28"/>
      <c r="Z13" s="28"/>
      <c r="AA13" s="28"/>
      <c r="AB13" s="28"/>
      <c r="AC13" s="28"/>
      <c r="AD13" s="28"/>
      <c r="AE13" s="28"/>
      <c r="AF13" s="28"/>
      <c r="AG13" s="29"/>
      <c r="AH13" s="21"/>
      <c r="AI13" s="21"/>
      <c r="AJ13" s="21"/>
      <c r="AK13" s="21"/>
      <c r="AL13" s="21"/>
      <c r="AM13" s="21"/>
      <c r="AN13" s="21"/>
      <c r="AO13" s="21"/>
    </row>
    <row r="14" spans="1:41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0" t="s">
        <v>28</v>
      </c>
      <c r="X14" s="114" t="s">
        <v>316</v>
      </c>
      <c r="Y14" s="28"/>
      <c r="Z14" s="28"/>
      <c r="AA14" s="28"/>
      <c r="AB14" s="28"/>
      <c r="AC14" s="28"/>
      <c r="AD14" s="28"/>
      <c r="AE14" s="28"/>
      <c r="AF14" s="28"/>
      <c r="AG14" s="29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0" t="s">
        <v>28</v>
      </c>
      <c r="X15" s="114" t="s">
        <v>317</v>
      </c>
      <c r="Y15" s="28"/>
      <c r="Z15" s="28"/>
      <c r="AA15" s="28"/>
      <c r="AB15" s="28"/>
      <c r="AC15" s="28"/>
      <c r="AD15" s="28"/>
      <c r="AE15" s="28"/>
      <c r="AF15" s="28"/>
      <c r="AG15" s="29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1" t="s">
        <v>233</v>
      </c>
      <c r="I16" s="110" t="s">
        <v>28</v>
      </c>
      <c r="J16" s="111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1" t="s">
        <v>233</v>
      </c>
      <c r="Q16" s="110" t="s">
        <v>28</v>
      </c>
      <c r="R16" s="111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0" t="s">
        <v>28</v>
      </c>
      <c r="X16" s="112" t="s">
        <v>28</v>
      </c>
      <c r="Y16" s="28"/>
      <c r="Z16" s="28"/>
      <c r="AA16" s="28"/>
      <c r="AB16" s="28"/>
      <c r="AC16" s="28"/>
      <c r="AD16" s="28"/>
      <c r="AE16" s="28"/>
      <c r="AF16" s="28"/>
      <c r="AG16" s="29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15" t="s">
        <v>234</v>
      </c>
      <c r="I17" s="113" t="s">
        <v>238</v>
      </c>
      <c r="J17" s="115" t="s">
        <v>239</v>
      </c>
      <c r="K17" s="113" t="s">
        <v>245</v>
      </c>
      <c r="L17" s="115" t="s">
        <v>247</v>
      </c>
      <c r="M17" s="113" t="s">
        <v>248</v>
      </c>
      <c r="N17" s="110" t="s">
        <v>28</v>
      </c>
      <c r="O17" s="110" t="s">
        <v>28</v>
      </c>
      <c r="P17" s="115" t="s">
        <v>252</v>
      </c>
      <c r="Q17" s="113" t="s">
        <v>175</v>
      </c>
      <c r="R17" s="115" t="s">
        <v>253</v>
      </c>
      <c r="S17" s="113" t="s">
        <v>254</v>
      </c>
      <c r="T17" s="115" t="s">
        <v>256</v>
      </c>
      <c r="U17" s="113" t="s">
        <v>257</v>
      </c>
      <c r="V17" s="110" t="s">
        <v>28</v>
      </c>
      <c r="W17" s="110" t="s">
        <v>28</v>
      </c>
      <c r="X17" s="112" t="s">
        <v>28</v>
      </c>
      <c r="Y17" s="28"/>
      <c r="Z17" s="28"/>
      <c r="AA17" s="28"/>
      <c r="AB17" s="28"/>
      <c r="AC17" s="28"/>
      <c r="AD17" s="28"/>
      <c r="AE17" s="28"/>
      <c r="AF17" s="28"/>
      <c r="AG17" s="29"/>
      <c r="AH17" s="21"/>
      <c r="AI17" s="21"/>
      <c r="AJ17" s="21"/>
      <c r="AK17" s="21"/>
      <c r="AL17" s="21"/>
      <c r="AM17" s="21"/>
      <c r="AN17" s="21"/>
      <c r="AO17" s="21"/>
    </row>
    <row r="18" spans="1:41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0" t="s">
        <v>28</v>
      </c>
      <c r="X18" s="114" t="s">
        <v>318</v>
      </c>
      <c r="Y18" s="28"/>
      <c r="Z18" s="28"/>
      <c r="AA18" s="28"/>
      <c r="AB18" s="28"/>
      <c r="AC18" s="28"/>
      <c r="AD18" s="28"/>
      <c r="AE18" s="28"/>
      <c r="AF18" s="28"/>
      <c r="AG18" s="29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0" t="s">
        <v>28</v>
      </c>
      <c r="X19" s="114" t="s">
        <v>319</v>
      </c>
      <c r="Y19" s="28"/>
      <c r="Z19" s="28"/>
      <c r="AA19" s="28"/>
      <c r="AB19" s="28"/>
      <c r="AC19" s="28"/>
      <c r="AD19" s="28"/>
      <c r="AE19" s="28"/>
      <c r="AF19" s="28"/>
      <c r="AG19" s="29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38.25" x14ac:dyDescent="0.2">
      <c r="A20" s="104" t="s">
        <v>154</v>
      </c>
      <c r="B20" s="136" t="s">
        <v>28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0" t="s">
        <v>28</v>
      </c>
      <c r="X20" s="114" t="s">
        <v>320</v>
      </c>
      <c r="Y20" s="28"/>
      <c r="Z20" s="28"/>
      <c r="AA20" s="28"/>
      <c r="AB20" s="28"/>
      <c r="AC20" s="28"/>
      <c r="AD20" s="28"/>
      <c r="AE20" s="28"/>
      <c r="AF20" s="28"/>
      <c r="AG20" s="29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38.25" x14ac:dyDescent="0.2">
      <c r="A21" s="104" t="s">
        <v>155</v>
      </c>
      <c r="B21" s="136" t="s">
        <v>28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0" t="s">
        <v>28</v>
      </c>
      <c r="X21" s="114" t="s">
        <v>321</v>
      </c>
      <c r="Y21" s="28"/>
      <c r="Z21" s="28"/>
      <c r="AA21" s="28"/>
      <c r="AB21" s="28"/>
      <c r="AC21" s="28"/>
      <c r="AD21" s="28"/>
      <c r="AE21" s="28"/>
      <c r="AF21" s="28"/>
      <c r="AG21" s="29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0" t="s">
        <v>28</v>
      </c>
      <c r="X22" s="112" t="s">
        <v>28</v>
      </c>
      <c r="Y22" s="28"/>
      <c r="Z22" s="28"/>
      <c r="AA22" s="28"/>
      <c r="AB22" s="28"/>
      <c r="AC22" s="28"/>
      <c r="AD22" s="28"/>
      <c r="AE22" s="28"/>
      <c r="AF22" s="28"/>
      <c r="AG22" s="29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8" t="s">
        <v>28</v>
      </c>
      <c r="X23" s="159" t="s">
        <v>313</v>
      </c>
      <c r="Y23" s="28"/>
      <c r="Z23" s="28"/>
      <c r="AA23" s="28"/>
      <c r="AB23" s="28"/>
      <c r="AC23" s="28"/>
      <c r="AD23" s="28"/>
      <c r="AE23" s="28"/>
      <c r="AF23" s="28"/>
      <c r="AG23" s="29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41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4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41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41" ht="14.45" customHeight="1" x14ac:dyDescent="0.25">
      <c r="A28" s="304" t="s">
        <v>396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12"/>
      <c r="Z28" s="12"/>
      <c r="AA28" s="12"/>
      <c r="AB28" s="12"/>
      <c r="AC28" s="12"/>
      <c r="AD28" s="12"/>
      <c r="AE28" s="12"/>
    </row>
    <row r="29" spans="1:41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144"/>
      <c r="Z29" s="144"/>
    </row>
    <row r="30" spans="1:41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87" t="s">
        <v>380</v>
      </c>
      <c r="E30" s="261"/>
      <c r="F30" s="270" t="s">
        <v>166</v>
      </c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272"/>
      <c r="X30" s="287" t="s">
        <v>167</v>
      </c>
      <c r="Y30" s="29"/>
      <c r="Z30" s="29"/>
      <c r="AA30" s="29"/>
      <c r="AB30" s="29"/>
      <c r="AC30" s="29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41.45" customHeight="1" x14ac:dyDescent="0.25">
      <c r="A31" s="264"/>
      <c r="B31" s="264"/>
      <c r="C31" s="264"/>
      <c r="D31" s="308"/>
      <c r="E31" s="262"/>
      <c r="F31" s="273" t="s">
        <v>141</v>
      </c>
      <c r="G31" s="273"/>
      <c r="H31" s="273"/>
      <c r="I31" s="273"/>
      <c r="J31" s="273"/>
      <c r="K31" s="273"/>
      <c r="L31" s="273"/>
      <c r="M31" s="273"/>
      <c r="N31" s="270" t="s">
        <v>142</v>
      </c>
      <c r="O31" s="309"/>
      <c r="P31" s="309"/>
      <c r="Q31" s="309"/>
      <c r="R31" s="309"/>
      <c r="S31" s="309"/>
      <c r="T31" s="309"/>
      <c r="U31" s="272"/>
      <c r="V31" s="287" t="s">
        <v>143</v>
      </c>
      <c r="W31" s="261"/>
      <c r="X31" s="308"/>
      <c r="Y31" s="29"/>
      <c r="Z31" s="29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12.75" customHeight="1" x14ac:dyDescent="0.25">
      <c r="A32" s="264"/>
      <c r="B32" s="264"/>
      <c r="C32" s="264"/>
      <c r="D32" s="308"/>
      <c r="E32" s="262"/>
      <c r="F32" s="287" t="s">
        <v>177</v>
      </c>
      <c r="G32" s="261"/>
      <c r="H32" s="302" t="s">
        <v>329</v>
      </c>
      <c r="I32" s="311"/>
      <c r="J32" s="311"/>
      <c r="K32" s="311"/>
      <c r="L32" s="311"/>
      <c r="M32" s="303"/>
      <c r="N32" s="287" t="s">
        <v>177</v>
      </c>
      <c r="O32" s="261"/>
      <c r="P32" s="302" t="s">
        <v>329</v>
      </c>
      <c r="Q32" s="311"/>
      <c r="R32" s="311"/>
      <c r="S32" s="311"/>
      <c r="T32" s="311"/>
      <c r="U32" s="303"/>
      <c r="V32" s="308"/>
      <c r="W32" s="262"/>
      <c r="X32" s="308"/>
      <c r="Y32" s="29"/>
      <c r="Z32" s="29"/>
      <c r="AA32" s="29"/>
      <c r="AB32" s="29"/>
      <c r="AC32" s="29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75.75" customHeight="1" x14ac:dyDescent="0.25">
      <c r="A33" s="264"/>
      <c r="B33" s="264"/>
      <c r="C33" s="264"/>
      <c r="D33" s="308"/>
      <c r="E33" s="262"/>
      <c r="F33" s="308"/>
      <c r="G33" s="262"/>
      <c r="H33" s="301" t="s">
        <v>362</v>
      </c>
      <c r="I33" s="301"/>
      <c r="J33" s="244" t="s">
        <v>363</v>
      </c>
      <c r="K33" s="244" t="s">
        <v>360</v>
      </c>
      <c r="L33" s="301" t="s">
        <v>361</v>
      </c>
      <c r="M33" s="301"/>
      <c r="N33" s="308"/>
      <c r="O33" s="262"/>
      <c r="P33" s="301" t="s">
        <v>364</v>
      </c>
      <c r="Q33" s="301"/>
      <c r="R33" s="244" t="s">
        <v>365</v>
      </c>
      <c r="S33" s="244" t="s">
        <v>366</v>
      </c>
      <c r="T33" s="301" t="s">
        <v>367</v>
      </c>
      <c r="U33" s="301"/>
      <c r="V33" s="308"/>
      <c r="W33" s="262"/>
      <c r="X33" s="308"/>
      <c r="Y33" s="29"/>
      <c r="Z33" s="29"/>
      <c r="AA33" s="29"/>
      <c r="AB33" s="29"/>
      <c r="AC33" s="29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8.75" customHeight="1" x14ac:dyDescent="0.25">
      <c r="A34" s="307"/>
      <c r="B34" s="307"/>
      <c r="C34" s="307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89"/>
      <c r="Y34" s="29"/>
      <c r="Z34" s="29"/>
      <c r="AA34" s="29"/>
      <c r="AB34" s="29"/>
      <c r="AC34" s="29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</row>
    <row r="35" spans="1:41" s="22" customFormat="1" ht="13.5" thickBot="1" x14ac:dyDescent="0.3">
      <c r="A35" s="92" t="s">
        <v>2</v>
      </c>
      <c r="B35" s="92" t="s">
        <v>4</v>
      </c>
      <c r="C35" s="99" t="s">
        <v>3</v>
      </c>
      <c r="D35" s="99" t="s">
        <v>5</v>
      </c>
      <c r="E35" s="99" t="s">
        <v>8</v>
      </c>
      <c r="F35" s="99" t="s">
        <v>22</v>
      </c>
      <c r="G35" s="99" t="s">
        <v>23</v>
      </c>
      <c r="H35" s="99" t="s">
        <v>24</v>
      </c>
      <c r="I35" s="99" t="s">
        <v>25</v>
      </c>
      <c r="J35" s="99" t="s">
        <v>26</v>
      </c>
      <c r="K35" s="99" t="s">
        <v>27</v>
      </c>
      <c r="L35" s="99" t="s">
        <v>50</v>
      </c>
      <c r="M35" s="99" t="s">
        <v>51</v>
      </c>
      <c r="N35" s="99" t="s">
        <v>52</v>
      </c>
      <c r="O35" s="99" t="s">
        <v>53</v>
      </c>
      <c r="P35" s="99" t="s">
        <v>72</v>
      </c>
      <c r="Q35" s="99" t="s">
        <v>73</v>
      </c>
      <c r="R35" s="99" t="s">
        <v>110</v>
      </c>
      <c r="S35" s="99" t="s">
        <v>165</v>
      </c>
      <c r="T35" s="99" t="s">
        <v>178</v>
      </c>
      <c r="U35" s="99" t="s">
        <v>180</v>
      </c>
      <c r="V35" s="99" t="s">
        <v>181</v>
      </c>
      <c r="W35" s="99" t="s">
        <v>182</v>
      </c>
      <c r="X35" s="99" t="s">
        <v>183</v>
      </c>
      <c r="Y35" s="28"/>
      <c r="Z35" s="28"/>
      <c r="AA35" s="28"/>
      <c r="AB35" s="28"/>
      <c r="AC35" s="28"/>
      <c r="AD35" s="28"/>
      <c r="AE35" s="28"/>
      <c r="AF35" s="28"/>
      <c r="AG35" s="29"/>
      <c r="AH35" s="21"/>
      <c r="AI35" s="21"/>
      <c r="AJ35" s="21"/>
      <c r="AK35" s="21"/>
      <c r="AL35" s="21"/>
      <c r="AM35" s="21"/>
      <c r="AN35" s="21"/>
      <c r="AO35" s="21"/>
    </row>
    <row r="36" spans="1:41" s="22" customFormat="1" ht="38.25" x14ac:dyDescent="0.2">
      <c r="A36" s="104" t="s">
        <v>153</v>
      </c>
      <c r="B36" s="105" t="s">
        <v>147</v>
      </c>
      <c r="C36" s="101" t="s">
        <v>29</v>
      </c>
      <c r="D36" s="139">
        <f>F36+N36</f>
        <v>117050047.97131123</v>
      </c>
      <c r="E36" s="139">
        <f>G36+O36</f>
        <v>688010211.92571712</v>
      </c>
      <c r="F36" s="139">
        <f>H36+J36+L36</f>
        <v>115764345.79453978</v>
      </c>
      <c r="G36" s="139">
        <f>I36+K36+M36</f>
        <v>602501263.3608408</v>
      </c>
      <c r="H36" s="139">
        <v>102332313.24888</v>
      </c>
      <c r="I36" s="139">
        <v>351418988.04936004</v>
      </c>
      <c r="J36" s="139">
        <v>12002025.586319998</v>
      </c>
      <c r="K36" s="139">
        <v>103067027.76216</v>
      </c>
      <c r="L36" s="139">
        <v>1430006.9593397761</v>
      </c>
      <c r="M36" s="139">
        <v>148015247.54932082</v>
      </c>
      <c r="N36" s="141">
        <f>P36+R36+T36</f>
        <v>1285702.1767714499</v>
      </c>
      <c r="O36" s="141">
        <f>Q36+S36+U36</f>
        <v>85508948.564876258</v>
      </c>
      <c r="P36" s="141">
        <v>1229302.0213929</v>
      </c>
      <c r="Q36" s="141">
        <v>940107.26619809994</v>
      </c>
      <c r="R36" s="141">
        <v>41311.506968549991</v>
      </c>
      <c r="S36" s="141">
        <v>4027072.2578131501</v>
      </c>
      <c r="T36" s="141">
        <v>15088.64841</v>
      </c>
      <c r="U36" s="141">
        <v>80541769.040865004</v>
      </c>
      <c r="V36" s="142" t="s">
        <v>373</v>
      </c>
      <c r="W36" s="142" t="s">
        <v>373</v>
      </c>
      <c r="X36" s="125" t="s">
        <v>373</v>
      </c>
      <c r="Y36" s="28"/>
      <c r="Z36" s="28"/>
      <c r="AA36" s="28"/>
      <c r="AB36" s="28"/>
      <c r="AC36" s="28"/>
      <c r="AD36" s="28"/>
      <c r="AE36" s="28"/>
      <c r="AF36" s="28"/>
      <c r="AG36" s="29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38.25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23832535.686960004</v>
      </c>
      <c r="I37" s="110" t="s">
        <v>28</v>
      </c>
      <c r="J37" s="140">
        <v>3841775.0632800004</v>
      </c>
      <c r="K37" s="140">
        <v>39283199.432399996</v>
      </c>
      <c r="L37" s="110" t="s">
        <v>28</v>
      </c>
      <c r="M37" s="140">
        <v>50466371.379213601</v>
      </c>
      <c r="N37" s="110" t="s">
        <v>28</v>
      </c>
      <c r="O37" s="110" t="s">
        <v>28</v>
      </c>
      <c r="P37" s="140">
        <v>957978.18849914998</v>
      </c>
      <c r="Q37" s="110" t="s">
        <v>28</v>
      </c>
      <c r="R37" s="140">
        <v>28211.696972549998</v>
      </c>
      <c r="S37" s="140">
        <v>2784601.6374676502</v>
      </c>
      <c r="T37" s="110" t="s">
        <v>28</v>
      </c>
      <c r="U37" s="140">
        <v>48011556.55774501</v>
      </c>
      <c r="V37" s="110" t="s">
        <v>28</v>
      </c>
      <c r="W37" s="110" t="s">
        <v>28</v>
      </c>
      <c r="X37" s="127" t="s">
        <v>373</v>
      </c>
      <c r="Y37" s="28"/>
      <c r="Z37" s="28"/>
      <c r="AA37" s="28"/>
      <c r="AB37" s="28"/>
      <c r="AC37" s="28"/>
      <c r="AD37" s="28"/>
      <c r="AE37" s="28"/>
      <c r="AF37" s="28"/>
      <c r="AG37" s="29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38.25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333576520.67486775</v>
      </c>
      <c r="F38" s="110" t="s">
        <v>28</v>
      </c>
      <c r="G38" s="140">
        <f>I38+K38+M38</f>
        <v>320880004.56642473</v>
      </c>
      <c r="H38" s="140">
        <v>984979.98456000001</v>
      </c>
      <c r="I38" s="140">
        <v>265694043.73197836</v>
      </c>
      <c r="J38" s="140">
        <v>693692.09447999997</v>
      </c>
      <c r="K38" s="140">
        <v>7238665.3046399988</v>
      </c>
      <c r="L38" s="110" t="s">
        <v>28</v>
      </c>
      <c r="M38" s="140">
        <v>47947295.529806405</v>
      </c>
      <c r="N38" s="110" t="s">
        <v>28</v>
      </c>
      <c r="O38" s="140">
        <f>Q38+S38+U38</f>
        <v>12696516.108443007</v>
      </c>
      <c r="P38" s="140">
        <v>2872.6866441000002</v>
      </c>
      <c r="Q38" s="140">
        <v>7858275.6929883566</v>
      </c>
      <c r="R38" s="140">
        <v>332.72919225000004</v>
      </c>
      <c r="S38" s="140">
        <v>33484.520037149996</v>
      </c>
      <c r="T38" s="110" t="s">
        <v>28</v>
      </c>
      <c r="U38" s="140">
        <v>4804755.8954175003</v>
      </c>
      <c r="V38" s="110" t="s">
        <v>28</v>
      </c>
      <c r="W38" s="126" t="s">
        <v>373</v>
      </c>
      <c r="X38" s="127" t="s">
        <v>373</v>
      </c>
      <c r="Y38" s="28"/>
      <c r="Z38" s="28"/>
      <c r="AA38" s="28"/>
      <c r="AB38" s="28"/>
      <c r="AC38" s="28"/>
      <c r="AD38" s="28"/>
      <c r="AE38" s="28"/>
      <c r="AF38" s="28"/>
      <c r="AG38" s="29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5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512967.3463199999</v>
      </c>
      <c r="I39" s="110" t="s">
        <v>28</v>
      </c>
      <c r="J39" s="140">
        <v>231981.15864000001</v>
      </c>
      <c r="K39" s="140">
        <v>2406578.6421599993</v>
      </c>
      <c r="L39" s="110" t="s">
        <v>28</v>
      </c>
      <c r="M39" s="140">
        <v>2393931.5659942399</v>
      </c>
      <c r="N39" s="110" t="s">
        <v>28</v>
      </c>
      <c r="O39" s="110" t="s">
        <v>28</v>
      </c>
      <c r="P39" s="140">
        <v>2872.6866441000002</v>
      </c>
      <c r="Q39" s="110" t="s">
        <v>28</v>
      </c>
      <c r="R39" s="140">
        <v>54.582541649999996</v>
      </c>
      <c r="S39" s="140">
        <v>5408.9055657000008</v>
      </c>
      <c r="T39" s="110" t="s">
        <v>28</v>
      </c>
      <c r="U39" s="140">
        <v>336718.74109499995</v>
      </c>
      <c r="V39" s="110" t="s">
        <v>28</v>
      </c>
      <c r="W39" s="110" t="s">
        <v>28</v>
      </c>
      <c r="X39" s="127" t="s">
        <v>373</v>
      </c>
      <c r="Y39" s="28"/>
      <c r="Z39" s="28"/>
      <c r="AA39" s="28"/>
      <c r="AB39" s="28"/>
      <c r="AC39" s="28"/>
      <c r="AD39" s="28"/>
      <c r="AE39" s="28"/>
      <c r="AF39" s="28"/>
      <c r="AG39" s="29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2775229.6571999993</v>
      </c>
      <c r="I40" s="110" t="s">
        <v>28</v>
      </c>
      <c r="J40" s="140">
        <v>218709.85751999999</v>
      </c>
      <c r="K40" s="140">
        <v>2145862.7467200002</v>
      </c>
      <c r="L40" s="110" t="s">
        <v>28</v>
      </c>
      <c r="M40" s="140">
        <v>483826.87974960008</v>
      </c>
      <c r="N40" s="110" t="s">
        <v>28</v>
      </c>
      <c r="O40" s="110" t="s">
        <v>28</v>
      </c>
      <c r="P40" s="140">
        <v>9959.4445859999996</v>
      </c>
      <c r="Q40" s="110" t="s">
        <v>28</v>
      </c>
      <c r="R40" s="140">
        <v>193.65586695000002</v>
      </c>
      <c r="S40" s="140">
        <v>19640.742521399996</v>
      </c>
      <c r="T40" s="110" t="s">
        <v>28</v>
      </c>
      <c r="U40" s="140">
        <v>317943.16809749993</v>
      </c>
      <c r="V40" s="110" t="s">
        <v>28</v>
      </c>
      <c r="W40" s="110" t="s">
        <v>28</v>
      </c>
      <c r="X40" s="127" t="s">
        <v>373</v>
      </c>
      <c r="Y40" s="28"/>
      <c r="Z40" s="28"/>
      <c r="AA40" s="28"/>
      <c r="AB40" s="28"/>
      <c r="AC40" s="28"/>
      <c r="AD40" s="28"/>
      <c r="AE40" s="28"/>
      <c r="AF40" s="28"/>
      <c r="AG40" s="29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38.25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74226600.573839992</v>
      </c>
      <c r="I41" s="110" t="s">
        <v>28</v>
      </c>
      <c r="J41" s="140">
        <f>J36-J37-J38-J39-J40</f>
        <v>7015867.4123999979</v>
      </c>
      <c r="K41" s="140">
        <f>K36-K37-K38-K39-K40</f>
        <v>51992721.636240005</v>
      </c>
      <c r="L41" s="110" t="s">
        <v>28</v>
      </c>
      <c r="M41" s="140">
        <f>M36-M37-M38-M39-M40</f>
        <v>46723822.194556966</v>
      </c>
      <c r="N41" s="110" t="s">
        <v>28</v>
      </c>
      <c r="O41" s="110" t="s">
        <v>28</v>
      </c>
      <c r="P41" s="140">
        <f>P36-P37-P38-P39-P40</f>
        <v>255619.01501955005</v>
      </c>
      <c r="Q41" s="110" t="s">
        <v>28</v>
      </c>
      <c r="R41" s="140">
        <f>R36-R37-R38-R39-R40</f>
        <v>12518.842395149994</v>
      </c>
      <c r="S41" s="140">
        <f>S36-S37-S38-S39-S40</f>
        <v>1183936.4522212497</v>
      </c>
      <c r="T41" s="110" t="s">
        <v>28</v>
      </c>
      <c r="U41" s="140">
        <f>U36-U37-U38-U39-U40</f>
        <v>27070794.678509995</v>
      </c>
      <c r="V41" s="110" t="s">
        <v>28</v>
      </c>
      <c r="W41" s="110" t="s">
        <v>28</v>
      </c>
      <c r="X41" s="112" t="s">
        <v>28</v>
      </c>
      <c r="Y41" s="28"/>
      <c r="Z41" s="28"/>
      <c r="AA41" s="28"/>
      <c r="AB41" s="28"/>
      <c r="AC41" s="28"/>
      <c r="AD41" s="28"/>
      <c r="AE41" s="28"/>
      <c r="AF41" s="28"/>
      <c r="AG41" s="29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92811835.807693973</v>
      </c>
      <c r="F42" s="110" t="s">
        <v>28</v>
      </c>
      <c r="G42" s="110" t="s">
        <v>28</v>
      </c>
      <c r="H42" s="140">
        <v>1</v>
      </c>
      <c r="I42" s="140">
        <f>H41*H42</f>
        <v>74226600.573839992</v>
      </c>
      <c r="J42" s="140">
        <v>7</v>
      </c>
      <c r="K42" s="140">
        <f>J41+K41*J42/100</f>
        <v>10655357.926936798</v>
      </c>
      <c r="L42" s="140">
        <v>7</v>
      </c>
      <c r="M42" s="140">
        <f>M41*L42/100</f>
        <v>3270667.553618988</v>
      </c>
      <c r="N42" s="110" t="s">
        <v>28</v>
      </c>
      <c r="O42" s="110" t="s">
        <v>28</v>
      </c>
      <c r="P42" s="140">
        <v>10</v>
      </c>
      <c r="Q42" s="140">
        <f>P41*P42</f>
        <v>2556190.1501955003</v>
      </c>
      <c r="R42" s="140">
        <v>7</v>
      </c>
      <c r="S42" s="140">
        <f>S41*7/100+R41*10</f>
        <v>208063.97560698743</v>
      </c>
      <c r="T42" s="140">
        <v>7</v>
      </c>
      <c r="U42" s="140">
        <f>U41*T42/100</f>
        <v>1894955.6274956996</v>
      </c>
      <c r="V42" s="110" t="s">
        <v>28</v>
      </c>
      <c r="W42" s="110" t="s">
        <v>28</v>
      </c>
      <c r="X42" s="112" t="s">
        <v>28</v>
      </c>
      <c r="Y42" s="28"/>
      <c r="Z42" s="28"/>
      <c r="AA42" s="28"/>
      <c r="AB42" s="28"/>
      <c r="AC42" s="28"/>
      <c r="AD42" s="28"/>
      <c r="AE42" s="28"/>
      <c r="AF42" s="28"/>
      <c r="AG42" s="29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127" t="s">
        <v>373</v>
      </c>
      <c r="Y43" s="28"/>
      <c r="Z43" s="28"/>
      <c r="AA43" s="28"/>
      <c r="AB43" s="28"/>
      <c r="AC43" s="28"/>
      <c r="AD43" s="28"/>
      <c r="AE43" s="28"/>
      <c r="AF43" s="28"/>
      <c r="AG43" s="29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512022573.59137499</v>
      </c>
      <c r="E44" s="140">
        <f>E36/D44*100</f>
        <v>134.37107022449189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127" t="s">
        <v>373</v>
      </c>
      <c r="Y44" s="28"/>
      <c r="Z44" s="28"/>
      <c r="AA44" s="28"/>
      <c r="AB44" s="28"/>
      <c r="AC44" s="28"/>
      <c r="AD44" s="28"/>
      <c r="AE44" s="28"/>
      <c r="AF44" s="28"/>
      <c r="AG44" s="29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38.25" x14ac:dyDescent="0.2">
      <c r="A45" s="104" t="s">
        <v>154</v>
      </c>
      <c r="B45" s="136" t="s">
        <v>28</v>
      </c>
      <c r="C45" s="102" t="s">
        <v>354</v>
      </c>
      <c r="D45" s="110" t="s">
        <v>28</v>
      </c>
      <c r="E45" s="140">
        <v>538507.16419500008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127" t="s">
        <v>373</v>
      </c>
      <c r="Y45" s="28"/>
      <c r="Z45" s="28"/>
      <c r="AA45" s="28"/>
      <c r="AB45" s="28"/>
      <c r="AC45" s="28"/>
      <c r="AD45" s="28"/>
      <c r="AE45" s="28"/>
      <c r="AF45" s="28"/>
      <c r="AG45" s="29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38.25" x14ac:dyDescent="0.2">
      <c r="A46" s="104" t="s">
        <v>155</v>
      </c>
      <c r="B46" s="136" t="s">
        <v>28</v>
      </c>
      <c r="C46" s="102" t="s">
        <v>355</v>
      </c>
      <c r="D46" s="110" t="s">
        <v>28</v>
      </c>
      <c r="E46" s="140">
        <v>31942.383291000002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127" t="s">
        <v>373</v>
      </c>
      <c r="Y46" s="28"/>
      <c r="Z46" s="28"/>
      <c r="AA46" s="28"/>
      <c r="AB46" s="28"/>
      <c r="AC46" s="28"/>
      <c r="AD46" s="28"/>
      <c r="AE46" s="28"/>
      <c r="AF46" s="28"/>
      <c r="AG46" s="29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63.75" x14ac:dyDescent="0.2">
      <c r="A47" s="104" t="s">
        <v>208</v>
      </c>
      <c r="B47" s="227" t="s">
        <v>509</v>
      </c>
      <c r="C47" s="102" t="s">
        <v>356</v>
      </c>
      <c r="D47" s="140">
        <v>32.61</v>
      </c>
      <c r="E47" s="140">
        <f>E36-E45-E46</f>
        <v>687439762.37823117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112" t="s">
        <v>28</v>
      </c>
      <c r="Y47" s="28"/>
      <c r="Z47" s="28"/>
      <c r="AA47" s="28"/>
      <c r="AB47" s="28"/>
      <c r="AC47" s="28"/>
      <c r="AD47" s="28"/>
      <c r="AE47" s="28"/>
      <c r="AF47" s="28"/>
      <c r="AG47" s="29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23.93776476</v>
      </c>
      <c r="E48" s="143">
        <f>E47*D47/100</f>
        <v>224174106.51154119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129" t="s">
        <v>373</v>
      </c>
      <c r="Y48" s="28"/>
      <c r="Z48" s="28"/>
      <c r="AA48" s="28"/>
      <c r="AB48" s="28"/>
      <c r="AC48" s="28"/>
      <c r="AD48" s="28"/>
      <c r="AE48" s="28"/>
      <c r="AF48" s="28"/>
      <c r="AG48" s="29"/>
      <c r="AH48" s="21"/>
      <c r="AI48" s="21"/>
      <c r="AJ48" s="21"/>
      <c r="AK48" s="21"/>
      <c r="AL48" s="21"/>
      <c r="AM48" s="21"/>
      <c r="AN48" s="21"/>
      <c r="AO48" s="21"/>
    </row>
  </sheetData>
  <mergeCells count="37">
    <mergeCell ref="A5:A9"/>
    <mergeCell ref="C5:C9"/>
    <mergeCell ref="X5:X9"/>
    <mergeCell ref="X30:X34"/>
    <mergeCell ref="B30:B34"/>
    <mergeCell ref="A30:A34"/>
    <mergeCell ref="C30:C34"/>
    <mergeCell ref="F31:M31"/>
    <mergeCell ref="N31:U31"/>
    <mergeCell ref="V31:W33"/>
    <mergeCell ref="F32:G33"/>
    <mergeCell ref="A28:X28"/>
    <mergeCell ref="D30:E33"/>
    <mergeCell ref="F30:W30"/>
    <mergeCell ref="H32:M32"/>
    <mergeCell ref="N32:O33"/>
    <mergeCell ref="A1:X1"/>
    <mergeCell ref="A3:X3"/>
    <mergeCell ref="D5:E8"/>
    <mergeCell ref="F5:W5"/>
    <mergeCell ref="F6:M6"/>
    <mergeCell ref="N6:U6"/>
    <mergeCell ref="V6:W8"/>
    <mergeCell ref="F7:G8"/>
    <mergeCell ref="H7:M7"/>
    <mergeCell ref="N7:O8"/>
    <mergeCell ref="P7:U7"/>
    <mergeCell ref="H8:I8"/>
    <mergeCell ref="L8:M8"/>
    <mergeCell ref="P8:Q8"/>
    <mergeCell ref="T8:U8"/>
    <mergeCell ref="B5:B9"/>
    <mergeCell ref="P32:U32"/>
    <mergeCell ref="H33:I33"/>
    <mergeCell ref="L33:M33"/>
    <mergeCell ref="P33:Q33"/>
    <mergeCell ref="T33:U33"/>
  </mergeCell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view="pageBreakPreview" zoomScale="70" zoomScaleNormal="70" zoomScaleSheetLayoutView="7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E26" sqref="E26:F2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42578125" style="23" bestFit="1" customWidth="1"/>
    <col min="7" max="7" width="14.28515625" style="23" customWidth="1"/>
    <col min="8" max="8" width="14.28515625" style="23" bestFit="1" customWidth="1"/>
    <col min="9" max="10" width="14.28515625" style="23" customWidth="1"/>
    <col min="11" max="11" width="20.7109375" style="20" customWidth="1"/>
    <col min="12" max="12" width="10.7109375" style="20" customWidth="1"/>
    <col min="13" max="13" width="16.28515625" style="20" customWidth="1"/>
    <col min="14" max="14" width="10.7109375" style="20" customWidth="1"/>
    <col min="15" max="15" width="16.28515625" style="20" customWidth="1"/>
    <col min="16" max="16" width="20.7109375" style="20" customWidth="1"/>
    <col min="17" max="17" width="20" style="20" customWidth="1"/>
    <col min="18" max="16384" width="8.85546875" style="20"/>
  </cols>
  <sheetData>
    <row r="1" spans="1:25" ht="28.15" customHeight="1" x14ac:dyDescent="0.25">
      <c r="A1" s="260" t="s">
        <v>397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</row>
    <row r="2" spans="1:25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25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349</v>
      </c>
      <c r="E3" s="261"/>
      <c r="F3" s="273" t="s">
        <v>157</v>
      </c>
      <c r="G3" s="273"/>
      <c r="H3" s="273"/>
      <c r="I3" s="273"/>
      <c r="J3" s="287" t="s">
        <v>167</v>
      </c>
      <c r="K3" s="29"/>
      <c r="L3" s="29"/>
      <c r="M3" s="29"/>
      <c r="N3" s="29"/>
      <c r="O3" s="29"/>
      <c r="P3" s="29"/>
      <c r="Q3" s="29"/>
      <c r="R3" s="21"/>
      <c r="S3" s="21"/>
      <c r="T3" s="21"/>
      <c r="U3" s="21"/>
      <c r="V3" s="21"/>
      <c r="W3" s="21"/>
      <c r="X3" s="21"/>
      <c r="Y3" s="21"/>
    </row>
    <row r="4" spans="1:25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61"/>
      <c r="J4" s="308"/>
      <c r="K4" s="29"/>
      <c r="L4" s="29"/>
      <c r="M4" s="29"/>
      <c r="N4" s="29"/>
      <c r="O4" s="29"/>
      <c r="P4" s="29"/>
      <c r="Q4" s="29"/>
      <c r="R4" s="21"/>
      <c r="S4" s="21"/>
      <c r="T4" s="21"/>
      <c r="U4" s="21"/>
      <c r="V4" s="21"/>
      <c r="W4" s="21"/>
      <c r="X4" s="21"/>
      <c r="Y4" s="21"/>
    </row>
    <row r="5" spans="1:25" s="22" customFormat="1" ht="19.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89"/>
      <c r="K5" s="29"/>
      <c r="L5" s="29"/>
      <c r="M5" s="29"/>
      <c r="N5" s="29"/>
      <c r="O5" s="29"/>
      <c r="P5" s="29"/>
      <c r="Q5" s="29"/>
      <c r="R5" s="21"/>
      <c r="S5" s="21"/>
      <c r="T5" s="21"/>
      <c r="U5" s="21"/>
      <c r="V5" s="21"/>
      <c r="W5" s="21"/>
      <c r="X5" s="21"/>
      <c r="Y5" s="21"/>
    </row>
    <row r="6" spans="1:25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99" t="s">
        <v>25</v>
      </c>
      <c r="J6" s="100" t="s">
        <v>26</v>
      </c>
      <c r="K6" s="28"/>
      <c r="L6" s="28"/>
      <c r="M6" s="28"/>
      <c r="N6" s="28"/>
      <c r="O6" s="28"/>
      <c r="P6" s="28"/>
      <c r="Q6" s="29"/>
      <c r="R6" s="21"/>
      <c r="S6" s="21"/>
      <c r="T6" s="21"/>
      <c r="U6" s="21"/>
      <c r="V6" s="21"/>
      <c r="W6" s="21"/>
      <c r="X6" s="21"/>
      <c r="Y6" s="21"/>
    </row>
    <row r="7" spans="1:25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20" t="s">
        <v>28</v>
      </c>
      <c r="J7" s="109" t="s">
        <v>307</v>
      </c>
      <c r="K7" s="28"/>
      <c r="L7" s="28"/>
      <c r="M7" s="28"/>
      <c r="N7" s="28"/>
      <c r="O7" s="28"/>
      <c r="P7" s="28"/>
      <c r="Q7" s="29"/>
      <c r="R7" s="21"/>
      <c r="S7" s="21"/>
      <c r="T7" s="21"/>
      <c r="U7" s="21"/>
      <c r="V7" s="21"/>
      <c r="W7" s="21"/>
      <c r="X7" s="21"/>
      <c r="Y7" s="21"/>
    </row>
    <row r="8" spans="1:25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0" t="s">
        <v>28</v>
      </c>
      <c r="J8" s="114" t="s">
        <v>308</v>
      </c>
      <c r="K8" s="28"/>
      <c r="L8" s="28"/>
      <c r="M8" s="28"/>
      <c r="N8" s="28"/>
      <c r="O8" s="28"/>
      <c r="P8" s="28"/>
      <c r="Q8" s="29"/>
      <c r="R8" s="21"/>
      <c r="S8" s="21"/>
      <c r="T8" s="21"/>
      <c r="U8" s="21"/>
      <c r="V8" s="21"/>
      <c r="W8" s="21"/>
      <c r="X8" s="21"/>
      <c r="Y8" s="21"/>
    </row>
    <row r="9" spans="1:25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0" t="s">
        <v>28</v>
      </c>
      <c r="J9" s="114" t="s">
        <v>312</v>
      </c>
      <c r="K9" s="28"/>
      <c r="L9" s="28"/>
      <c r="M9" s="28"/>
      <c r="N9" s="28"/>
      <c r="O9" s="28"/>
      <c r="P9" s="28"/>
      <c r="Q9" s="29"/>
      <c r="R9" s="21"/>
      <c r="S9" s="21"/>
      <c r="T9" s="21"/>
      <c r="U9" s="21"/>
      <c r="V9" s="21"/>
      <c r="W9" s="21"/>
      <c r="X9" s="21"/>
      <c r="Y9" s="21"/>
    </row>
    <row r="10" spans="1:25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0" t="s">
        <v>28</v>
      </c>
      <c r="J10" s="114" t="s">
        <v>324</v>
      </c>
      <c r="K10" s="28"/>
      <c r="L10" s="28"/>
      <c r="M10" s="28"/>
      <c r="N10" s="28"/>
      <c r="O10" s="28"/>
      <c r="P10" s="28"/>
      <c r="Q10" s="29"/>
      <c r="R10" s="21"/>
      <c r="S10" s="21"/>
      <c r="T10" s="21"/>
      <c r="U10" s="21"/>
      <c r="V10" s="21"/>
      <c r="W10" s="21"/>
      <c r="X10" s="21"/>
      <c r="Y10" s="21"/>
    </row>
    <row r="11" spans="1:25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0" t="s">
        <v>28</v>
      </c>
      <c r="J11" s="112" t="s">
        <v>28</v>
      </c>
      <c r="K11" s="28"/>
      <c r="L11" s="28"/>
      <c r="M11" s="28"/>
      <c r="N11" s="28"/>
      <c r="O11" s="28"/>
      <c r="P11" s="28"/>
      <c r="Q11" s="29"/>
      <c r="R11" s="21"/>
      <c r="S11" s="21"/>
      <c r="T11" s="21"/>
      <c r="U11" s="21"/>
      <c r="V11" s="21"/>
      <c r="W11" s="21"/>
      <c r="X11" s="21"/>
      <c r="Y11" s="21"/>
    </row>
    <row r="12" spans="1:25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13" t="s">
        <v>189</v>
      </c>
      <c r="J12" s="112" t="s">
        <v>28</v>
      </c>
      <c r="K12" s="28"/>
      <c r="L12" s="28"/>
      <c r="M12" s="28"/>
      <c r="N12" s="28"/>
      <c r="O12" s="28"/>
      <c r="P12" s="28"/>
      <c r="Q12" s="29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13" t="s">
        <v>296</v>
      </c>
      <c r="J13" s="114" t="s">
        <v>326</v>
      </c>
      <c r="K13" s="28"/>
      <c r="L13" s="28"/>
      <c r="M13" s="28"/>
      <c r="N13" s="28"/>
      <c r="O13" s="28"/>
      <c r="P13" s="28"/>
      <c r="Q13" s="29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38.25" x14ac:dyDescent="0.2">
      <c r="A14" s="124" t="s">
        <v>158</v>
      </c>
      <c r="B14" s="136" t="s">
        <v>28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111" t="s">
        <v>440</v>
      </c>
      <c r="H14" s="110" t="s">
        <v>28</v>
      </c>
      <c r="I14" s="111" t="s">
        <v>442</v>
      </c>
      <c r="J14" s="114" t="s">
        <v>327</v>
      </c>
      <c r="K14" s="28"/>
      <c r="L14" s="28"/>
      <c r="M14" s="28"/>
      <c r="N14" s="28"/>
      <c r="O14" s="28"/>
      <c r="P14" s="28"/>
      <c r="Q14" s="29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38.25" x14ac:dyDescent="0.2">
      <c r="A15" s="124" t="s">
        <v>159</v>
      </c>
      <c r="B15" s="136" t="s">
        <v>28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111" t="s">
        <v>441</v>
      </c>
      <c r="H15" s="110" t="s">
        <v>28</v>
      </c>
      <c r="I15" s="111" t="s">
        <v>443</v>
      </c>
      <c r="J15" s="114" t="s">
        <v>328</v>
      </c>
      <c r="K15" s="28"/>
      <c r="L15" s="28"/>
      <c r="M15" s="28"/>
      <c r="N15" s="28"/>
      <c r="O15" s="28"/>
      <c r="P15" s="28"/>
      <c r="Q15" s="29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434</v>
      </c>
      <c r="F16" s="110" t="s">
        <v>28</v>
      </c>
      <c r="G16" s="113" t="s">
        <v>209</v>
      </c>
      <c r="H16" s="110" t="s">
        <v>28</v>
      </c>
      <c r="I16" s="113" t="s">
        <v>299</v>
      </c>
      <c r="J16" s="112" t="s">
        <v>28</v>
      </c>
      <c r="K16" s="28"/>
      <c r="L16" s="28"/>
      <c r="M16" s="28"/>
      <c r="N16" s="28"/>
      <c r="O16" s="28"/>
      <c r="P16" s="28"/>
      <c r="Q16" s="29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13" t="s">
        <v>305</v>
      </c>
      <c r="J17" s="112" t="s">
        <v>28</v>
      </c>
      <c r="K17" s="28"/>
      <c r="L17" s="28"/>
      <c r="M17" s="28"/>
      <c r="N17" s="28"/>
      <c r="O17" s="28"/>
      <c r="P17" s="28"/>
      <c r="Q17" s="29"/>
      <c r="R17" s="21"/>
      <c r="S17" s="21"/>
      <c r="T17" s="21"/>
      <c r="U17" s="21"/>
      <c r="V17" s="21"/>
      <c r="W17" s="21"/>
      <c r="X17" s="21"/>
      <c r="Y17" s="21"/>
    </row>
    <row r="18" spans="1:25" ht="26.25" thickBot="1" x14ac:dyDescent="0.25">
      <c r="A18" s="136" t="s">
        <v>28</v>
      </c>
      <c r="B18" s="123" t="s">
        <v>144</v>
      </c>
      <c r="C18" s="122">
        <v>120</v>
      </c>
      <c r="D18" s="158" t="s">
        <v>306</v>
      </c>
      <c r="E18" s="118" t="s">
        <v>28</v>
      </c>
      <c r="F18" s="116" t="s">
        <v>306</v>
      </c>
      <c r="G18" s="118" t="s">
        <v>28</v>
      </c>
      <c r="H18" s="116" t="s">
        <v>306</v>
      </c>
      <c r="I18" s="118" t="s">
        <v>28</v>
      </c>
      <c r="J18" s="159" t="s">
        <v>325</v>
      </c>
    </row>
    <row r="19" spans="1:25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25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25" x14ac:dyDescent="0.2">
      <c r="A21" s="166" t="s">
        <v>450</v>
      </c>
      <c r="B21" s="316"/>
      <c r="C21" s="316"/>
      <c r="D21" s="250"/>
      <c r="E21" s="315"/>
      <c r="F21" s="315"/>
      <c r="G21" s="250"/>
      <c r="H21" s="315"/>
      <c r="I21" s="315"/>
      <c r="J21" s="165"/>
    </row>
    <row r="22" spans="1:25" x14ac:dyDescent="0.2">
      <c r="A22" s="166" t="s">
        <v>451</v>
      </c>
      <c r="B22" s="317" t="s">
        <v>452</v>
      </c>
      <c r="C22" s="317"/>
      <c r="D22" s="164"/>
      <c r="E22" s="314" t="s">
        <v>453</v>
      </c>
      <c r="F22" s="314"/>
      <c r="G22" s="250"/>
      <c r="H22" s="314" t="s">
        <v>454</v>
      </c>
      <c r="I22" s="314"/>
      <c r="J22" s="165"/>
    </row>
    <row r="23" spans="1:25" x14ac:dyDescent="0.2">
      <c r="A23" s="168"/>
      <c r="B23" s="250"/>
      <c r="C23" s="163"/>
      <c r="D23" s="250"/>
      <c r="E23" s="250"/>
      <c r="F23" s="250"/>
      <c r="G23" s="250"/>
      <c r="H23" s="250"/>
      <c r="I23" s="171"/>
      <c r="J23" s="165"/>
    </row>
    <row r="24" spans="1:25" x14ac:dyDescent="0.2">
      <c r="A24" s="168"/>
      <c r="B24" s="250"/>
      <c r="C24" s="163"/>
      <c r="D24" s="250"/>
      <c r="E24" s="250"/>
      <c r="F24" s="250"/>
      <c r="G24" s="250"/>
      <c r="H24" s="250"/>
      <c r="I24" s="171"/>
      <c r="J24" s="165"/>
    </row>
    <row r="25" spans="1:25" x14ac:dyDescent="0.2">
      <c r="A25" s="162" t="s">
        <v>455</v>
      </c>
      <c r="B25" s="316"/>
      <c r="C25" s="316"/>
      <c r="D25" s="250"/>
      <c r="E25" s="315"/>
      <c r="F25" s="315"/>
      <c r="G25" s="250"/>
      <c r="H25" s="315"/>
      <c r="I25" s="315"/>
      <c r="J25" s="165"/>
    </row>
    <row r="26" spans="1:25" x14ac:dyDescent="0.25">
      <c r="A26" s="250"/>
      <c r="B26" s="317" t="s">
        <v>452</v>
      </c>
      <c r="C26" s="317"/>
      <c r="D26" s="250"/>
      <c r="E26" s="314" t="s">
        <v>456</v>
      </c>
      <c r="F26" s="314"/>
      <c r="G26" s="250"/>
      <c r="H26" s="314" t="s">
        <v>457</v>
      </c>
      <c r="I26" s="314"/>
      <c r="J26" s="165"/>
    </row>
    <row r="27" spans="1:25" ht="38.25" customHeight="1" x14ac:dyDescent="0.25">
      <c r="A27" s="318" t="s">
        <v>458</v>
      </c>
      <c r="B27" s="318"/>
      <c r="C27" s="318"/>
      <c r="D27" s="318"/>
      <c r="E27" s="250"/>
      <c r="F27" s="250"/>
      <c r="G27" s="250"/>
      <c r="H27" s="250"/>
      <c r="I27" s="250"/>
      <c r="J27" s="171"/>
    </row>
    <row r="28" spans="1:25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25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25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25" x14ac:dyDescent="0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25" x14ac:dyDescent="0.25">
      <c r="A32" s="173" t="s">
        <v>358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25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25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25" ht="28.15" customHeight="1" x14ac:dyDescent="0.25">
      <c r="A35" s="260" t="s">
        <v>397</v>
      </c>
      <c r="B35" s="260"/>
      <c r="C35" s="260"/>
      <c r="D35" s="260"/>
      <c r="E35" s="260"/>
      <c r="F35" s="260"/>
      <c r="G35" s="260"/>
      <c r="H35" s="260"/>
      <c r="I35" s="260"/>
      <c r="J35" s="260"/>
      <c r="K35" s="12"/>
      <c r="L35" s="12"/>
      <c r="M35" s="12"/>
      <c r="N35" s="12"/>
      <c r="O35" s="12"/>
    </row>
    <row r="36" spans="1:25" x14ac:dyDescent="0.25">
      <c r="A36" s="234"/>
      <c r="B36" s="234"/>
      <c r="C36" s="234"/>
      <c r="D36" s="234"/>
      <c r="E36" s="234"/>
      <c r="F36" s="234"/>
      <c r="G36" s="234"/>
      <c r="H36" s="234"/>
      <c r="I36" s="234"/>
      <c r="J36" s="234"/>
    </row>
    <row r="37" spans="1:25" s="22" customFormat="1" ht="44.45" customHeight="1" x14ac:dyDescent="0.25">
      <c r="A37" s="263" t="s">
        <v>17</v>
      </c>
      <c r="B37" s="263" t="s">
        <v>66</v>
      </c>
      <c r="C37" s="263" t="s">
        <v>18</v>
      </c>
      <c r="D37" s="287" t="s">
        <v>380</v>
      </c>
      <c r="E37" s="261"/>
      <c r="F37" s="273" t="s">
        <v>157</v>
      </c>
      <c r="G37" s="273"/>
      <c r="H37" s="273"/>
      <c r="I37" s="273"/>
      <c r="J37" s="287" t="s">
        <v>167</v>
      </c>
      <c r="K37" s="29"/>
      <c r="L37" s="29"/>
      <c r="M37" s="29"/>
      <c r="N37" s="29"/>
      <c r="O37" s="29"/>
      <c r="P37" s="29"/>
      <c r="Q37" s="29"/>
      <c r="R37" s="21"/>
      <c r="S37" s="21"/>
      <c r="T37" s="21"/>
      <c r="U37" s="21"/>
      <c r="V37" s="21"/>
      <c r="W37" s="21"/>
      <c r="X37" s="21"/>
      <c r="Y37" s="21"/>
    </row>
    <row r="38" spans="1:25" s="22" customFormat="1" ht="39.75" customHeight="1" x14ac:dyDescent="0.25">
      <c r="A38" s="264"/>
      <c r="B38" s="264"/>
      <c r="C38" s="264"/>
      <c r="D38" s="308"/>
      <c r="E38" s="262"/>
      <c r="F38" s="287" t="s">
        <v>141</v>
      </c>
      <c r="G38" s="261"/>
      <c r="H38" s="287" t="s">
        <v>142</v>
      </c>
      <c r="I38" s="261"/>
      <c r="J38" s="308"/>
      <c r="K38" s="29"/>
      <c r="L38" s="29"/>
      <c r="M38" s="29"/>
      <c r="N38" s="29"/>
      <c r="O38" s="29"/>
      <c r="P38" s="29"/>
      <c r="Q38" s="29"/>
      <c r="R38" s="21"/>
      <c r="S38" s="21"/>
      <c r="T38" s="21"/>
      <c r="U38" s="21"/>
      <c r="V38" s="21"/>
      <c r="W38" s="21"/>
      <c r="X38" s="21"/>
      <c r="Y38" s="21"/>
    </row>
    <row r="39" spans="1:25" s="22" customFormat="1" ht="17.25" customHeight="1" x14ac:dyDescent="0.25">
      <c r="A39" s="307"/>
      <c r="B39" s="307"/>
      <c r="C39" s="307"/>
      <c r="D39" s="236" t="s">
        <v>67</v>
      </c>
      <c r="E39" s="236" t="s">
        <v>68</v>
      </c>
      <c r="F39" s="236" t="s">
        <v>67</v>
      </c>
      <c r="G39" s="236" t="s">
        <v>68</v>
      </c>
      <c r="H39" s="236" t="s">
        <v>67</v>
      </c>
      <c r="I39" s="236" t="s">
        <v>68</v>
      </c>
      <c r="J39" s="289"/>
      <c r="K39" s="29"/>
      <c r="L39" s="29"/>
      <c r="M39" s="29"/>
      <c r="N39" s="29"/>
      <c r="O39" s="29"/>
      <c r="P39" s="29"/>
      <c r="Q39" s="29"/>
      <c r="R39" s="21"/>
      <c r="S39" s="21"/>
      <c r="T39" s="21"/>
      <c r="U39" s="21"/>
      <c r="V39" s="21"/>
      <c r="W39" s="21"/>
      <c r="X39" s="21"/>
      <c r="Y39" s="21"/>
    </row>
    <row r="40" spans="1:25" s="22" customFormat="1" ht="17.25" customHeight="1" thickBot="1" x14ac:dyDescent="0.3">
      <c r="A40" s="92" t="s">
        <v>2</v>
      </c>
      <c r="B40" s="94" t="s">
        <v>4</v>
      </c>
      <c r="C40" s="99" t="s">
        <v>3</v>
      </c>
      <c r="D40" s="99" t="s">
        <v>5</v>
      </c>
      <c r="E40" s="99" t="s">
        <v>8</v>
      </c>
      <c r="F40" s="99" t="s">
        <v>22</v>
      </c>
      <c r="G40" s="99" t="s">
        <v>23</v>
      </c>
      <c r="H40" s="99" t="s">
        <v>24</v>
      </c>
      <c r="I40" s="99" t="s">
        <v>25</v>
      </c>
      <c r="J40" s="100" t="s">
        <v>26</v>
      </c>
      <c r="K40" s="28"/>
      <c r="L40" s="28"/>
      <c r="M40" s="28"/>
      <c r="N40" s="28"/>
      <c r="O40" s="28"/>
      <c r="P40" s="28"/>
      <c r="Q40" s="29"/>
      <c r="R40" s="21"/>
      <c r="S40" s="21"/>
      <c r="T40" s="21"/>
      <c r="U40" s="21"/>
      <c r="V40" s="21"/>
      <c r="W40" s="21"/>
      <c r="X40" s="21"/>
      <c r="Y40" s="21"/>
    </row>
    <row r="41" spans="1:25" s="22" customFormat="1" ht="25.5" x14ac:dyDescent="0.2">
      <c r="A41" s="124" t="s">
        <v>423</v>
      </c>
      <c r="B41" s="123" t="s">
        <v>186</v>
      </c>
      <c r="C41" s="101" t="s">
        <v>29</v>
      </c>
      <c r="D41" s="194">
        <f>F41+H41</f>
        <v>580551.04626425996</v>
      </c>
      <c r="E41" s="135" t="s">
        <v>28</v>
      </c>
      <c r="F41" s="139">
        <v>347764.83737687999</v>
      </c>
      <c r="G41" s="120" t="s">
        <v>28</v>
      </c>
      <c r="H41" s="199">
        <v>232786.20888737999</v>
      </c>
      <c r="I41" s="120" t="s">
        <v>28</v>
      </c>
      <c r="J41" s="125" t="s">
        <v>373</v>
      </c>
      <c r="K41" s="28"/>
      <c r="L41" s="28"/>
      <c r="M41" s="28"/>
      <c r="N41" s="28"/>
      <c r="O41" s="28"/>
      <c r="P41" s="28"/>
      <c r="Q41" s="29"/>
      <c r="R41" s="21"/>
      <c r="S41" s="21"/>
      <c r="T41" s="21"/>
      <c r="U41" s="21"/>
      <c r="V41" s="21"/>
      <c r="W41" s="21"/>
      <c r="X41" s="21"/>
      <c r="Y41" s="21"/>
    </row>
    <row r="42" spans="1:25" s="22" customFormat="1" ht="38.25" x14ac:dyDescent="0.2">
      <c r="A42" s="124" t="s">
        <v>424</v>
      </c>
      <c r="B42" s="123" t="s">
        <v>187</v>
      </c>
      <c r="C42" s="102" t="s">
        <v>30</v>
      </c>
      <c r="D42" s="136" t="s">
        <v>28</v>
      </c>
      <c r="E42" s="136" t="s">
        <v>28</v>
      </c>
      <c r="F42" s="140">
        <v>153488.21529888001</v>
      </c>
      <c r="G42" s="110" t="s">
        <v>28</v>
      </c>
      <c r="H42" s="140">
        <v>97757.9449551</v>
      </c>
      <c r="I42" s="110" t="s">
        <v>28</v>
      </c>
      <c r="J42" s="127" t="s">
        <v>373</v>
      </c>
      <c r="K42" s="28"/>
      <c r="L42" s="28"/>
      <c r="M42" s="28"/>
      <c r="N42" s="28"/>
      <c r="O42" s="28"/>
      <c r="P42" s="28"/>
      <c r="Q42" s="29"/>
      <c r="R42" s="21"/>
      <c r="S42" s="21"/>
      <c r="T42" s="21"/>
      <c r="U42" s="21"/>
      <c r="V42" s="21"/>
      <c r="W42" s="21"/>
      <c r="X42" s="21"/>
      <c r="Y42" s="21"/>
    </row>
    <row r="43" spans="1:25" s="22" customFormat="1" ht="51" x14ac:dyDescent="0.2">
      <c r="A43" s="124" t="s">
        <v>425</v>
      </c>
      <c r="B43" s="123" t="s">
        <v>194</v>
      </c>
      <c r="C43" s="102" t="s">
        <v>31</v>
      </c>
      <c r="D43" s="136" t="s">
        <v>28</v>
      </c>
      <c r="E43" s="136" t="s">
        <v>28</v>
      </c>
      <c r="F43" s="140">
        <v>41931.101935800005</v>
      </c>
      <c r="G43" s="110" t="s">
        <v>28</v>
      </c>
      <c r="H43" s="110" t="s">
        <v>28</v>
      </c>
      <c r="I43" s="110" t="s">
        <v>28</v>
      </c>
      <c r="J43" s="127" t="s">
        <v>373</v>
      </c>
      <c r="K43" s="28"/>
      <c r="L43" s="28"/>
      <c r="M43" s="28"/>
      <c r="N43" s="28"/>
      <c r="O43" s="28"/>
      <c r="P43" s="28"/>
      <c r="Q43" s="29"/>
      <c r="R43" s="21"/>
      <c r="S43" s="21"/>
      <c r="T43" s="21"/>
      <c r="U43" s="21"/>
      <c r="V43" s="21"/>
      <c r="W43" s="21"/>
      <c r="X43" s="21"/>
      <c r="Y43" s="21"/>
    </row>
    <row r="44" spans="1:25" s="22" customFormat="1" ht="38.25" x14ac:dyDescent="0.2">
      <c r="A44" s="124" t="s">
        <v>426</v>
      </c>
      <c r="B44" s="123" t="s">
        <v>188</v>
      </c>
      <c r="C44" s="102" t="s">
        <v>119</v>
      </c>
      <c r="D44" s="136" t="s">
        <v>28</v>
      </c>
      <c r="E44" s="136" t="s">
        <v>28</v>
      </c>
      <c r="F44" s="140">
        <v>91591.76650931999</v>
      </c>
      <c r="G44" s="110" t="s">
        <v>28</v>
      </c>
      <c r="H44" s="110" t="s">
        <v>28</v>
      </c>
      <c r="I44" s="110" t="s">
        <v>28</v>
      </c>
      <c r="J44" s="127" t="s">
        <v>373</v>
      </c>
      <c r="K44" s="28"/>
      <c r="L44" s="28"/>
      <c r="M44" s="28"/>
      <c r="N44" s="28"/>
      <c r="O44" s="28"/>
      <c r="P44" s="28"/>
      <c r="Q44" s="29"/>
      <c r="R44" s="21"/>
      <c r="S44" s="21"/>
      <c r="T44" s="21"/>
      <c r="U44" s="21"/>
      <c r="V44" s="21"/>
      <c r="W44" s="21"/>
      <c r="X44" s="21"/>
      <c r="Y44" s="21"/>
    </row>
    <row r="45" spans="1:25" s="22" customFormat="1" ht="38.25" x14ac:dyDescent="0.2">
      <c r="A45" s="124" t="s">
        <v>427</v>
      </c>
      <c r="B45" s="123" t="s">
        <v>146</v>
      </c>
      <c r="C45" s="102" t="s">
        <v>120</v>
      </c>
      <c r="D45" s="136" t="s">
        <v>28</v>
      </c>
      <c r="E45" s="136" t="s">
        <v>28</v>
      </c>
      <c r="F45" s="140">
        <f>F41-F42-F43-F44</f>
        <v>60753.753632880005</v>
      </c>
      <c r="G45" s="110" t="s">
        <v>28</v>
      </c>
      <c r="H45" s="140">
        <f>H41-H42</f>
        <v>135028.26393228001</v>
      </c>
      <c r="I45" s="110" t="s">
        <v>28</v>
      </c>
      <c r="J45" s="112" t="s">
        <v>28</v>
      </c>
      <c r="K45" s="28"/>
      <c r="L45" s="28"/>
      <c r="M45" s="28"/>
      <c r="N45" s="28"/>
      <c r="O45" s="28"/>
      <c r="P45" s="28"/>
      <c r="Q45" s="29"/>
      <c r="R45" s="21"/>
      <c r="S45" s="21"/>
      <c r="T45" s="21"/>
      <c r="U45" s="21"/>
      <c r="V45" s="21"/>
      <c r="W45" s="21"/>
      <c r="X45" s="21"/>
      <c r="Y45" s="21"/>
    </row>
    <row r="46" spans="1:25" s="22" customFormat="1" ht="38.25" x14ac:dyDescent="0.2">
      <c r="A46" s="124" t="s">
        <v>145</v>
      </c>
      <c r="B46" s="123" t="s">
        <v>190</v>
      </c>
      <c r="C46" s="102" t="s">
        <v>121</v>
      </c>
      <c r="D46" s="136" t="s">
        <v>28</v>
      </c>
      <c r="E46" s="196">
        <f>G46+I46</f>
        <v>7055181.964778401</v>
      </c>
      <c r="F46" s="195">
        <v>5</v>
      </c>
      <c r="G46" s="140">
        <f>F45*F46</f>
        <v>303768.76816440001</v>
      </c>
      <c r="H46" s="140">
        <v>50</v>
      </c>
      <c r="I46" s="140">
        <f>H45*H46</f>
        <v>6751413.1966140009</v>
      </c>
      <c r="J46" s="112" t="s">
        <v>28</v>
      </c>
      <c r="K46" s="28"/>
      <c r="L46" s="28"/>
      <c r="M46" s="28"/>
      <c r="N46" s="28"/>
      <c r="O46" s="28"/>
      <c r="P46" s="28"/>
      <c r="Q46" s="29"/>
      <c r="R46" s="21"/>
      <c r="S46" s="21"/>
      <c r="T46" s="21"/>
      <c r="U46" s="21"/>
      <c r="V46" s="21"/>
      <c r="W46" s="21"/>
      <c r="X46" s="21"/>
      <c r="Y46" s="21"/>
    </row>
    <row r="47" spans="1:25" s="22" customFormat="1" ht="76.5" x14ac:dyDescent="0.2">
      <c r="A47" s="124" t="s">
        <v>192</v>
      </c>
      <c r="B47" s="123" t="s">
        <v>193</v>
      </c>
      <c r="C47" s="102" t="s">
        <v>122</v>
      </c>
      <c r="D47" s="197">
        <f>F47+H47</f>
        <v>1920539.7701374199</v>
      </c>
      <c r="E47" s="136" t="s">
        <v>28</v>
      </c>
      <c r="F47" s="140">
        <f>163891.5201+163891.5201*(-0.02)</f>
        <v>160613.689698</v>
      </c>
      <c r="G47" s="140">
        <f>F47/G46*100</f>
        <v>52.873667911467351</v>
      </c>
      <c r="H47" s="140">
        <v>1759926.08043942</v>
      </c>
      <c r="I47" s="140">
        <f>H47/I46*100</f>
        <v>26.06752140902983</v>
      </c>
      <c r="J47" s="127" t="s">
        <v>373</v>
      </c>
      <c r="K47" s="28"/>
      <c r="L47" s="28"/>
      <c r="M47" s="28"/>
      <c r="N47" s="28"/>
      <c r="O47" s="28"/>
      <c r="P47" s="28"/>
      <c r="Q47" s="29"/>
      <c r="R47" s="21"/>
      <c r="S47" s="21"/>
      <c r="T47" s="21"/>
      <c r="U47" s="21"/>
      <c r="V47" s="21"/>
      <c r="W47" s="21"/>
      <c r="X47" s="21"/>
      <c r="Y47" s="21"/>
    </row>
    <row r="48" spans="1:25" s="22" customFormat="1" ht="38.25" x14ac:dyDescent="0.2">
      <c r="A48" s="124" t="s">
        <v>158</v>
      </c>
      <c r="B48" s="136" t="s">
        <v>28</v>
      </c>
      <c r="C48" s="102" t="s">
        <v>123</v>
      </c>
      <c r="D48" s="136" t="s">
        <v>28</v>
      </c>
      <c r="E48" s="197">
        <f>G48+I48</f>
        <v>37255.694511179994</v>
      </c>
      <c r="F48" s="110" t="s">
        <v>28</v>
      </c>
      <c r="G48" s="140">
        <v>422.55120599999998</v>
      </c>
      <c r="H48" s="110" t="s">
        <v>28</v>
      </c>
      <c r="I48" s="140">
        <v>36833.143305179998</v>
      </c>
      <c r="J48" s="127" t="s">
        <v>373</v>
      </c>
      <c r="K48" s="28"/>
      <c r="L48" s="28"/>
      <c r="M48" s="28"/>
      <c r="N48" s="28"/>
      <c r="O48" s="28"/>
      <c r="P48" s="28"/>
      <c r="Q48" s="29"/>
      <c r="R48" s="21"/>
      <c r="S48" s="21"/>
      <c r="T48" s="21"/>
      <c r="U48" s="21"/>
      <c r="V48" s="21"/>
      <c r="W48" s="21"/>
      <c r="X48" s="21"/>
      <c r="Y48" s="21"/>
    </row>
    <row r="49" spans="1:25" s="22" customFormat="1" ht="38.25" x14ac:dyDescent="0.2">
      <c r="A49" s="124" t="s">
        <v>159</v>
      </c>
      <c r="B49" s="136" t="s">
        <v>28</v>
      </c>
      <c r="C49" s="102" t="s">
        <v>353</v>
      </c>
      <c r="D49" s="136" t="s">
        <v>28</v>
      </c>
      <c r="E49" s="197">
        <f t="shared" ref="E49:E50" si="0">G49+I49</f>
        <v>235.92301769999997</v>
      </c>
      <c r="F49" s="110" t="s">
        <v>28</v>
      </c>
      <c r="G49" s="140">
        <v>0.94109399999999999</v>
      </c>
      <c r="H49" s="110" t="s">
        <v>28</v>
      </c>
      <c r="I49" s="140">
        <v>234.98192369999998</v>
      </c>
      <c r="J49" s="127" t="s">
        <v>373</v>
      </c>
      <c r="K49" s="28"/>
      <c r="L49" s="28"/>
      <c r="M49" s="28"/>
      <c r="N49" s="28"/>
      <c r="O49" s="28"/>
      <c r="P49" s="28"/>
      <c r="Q49" s="29"/>
      <c r="R49" s="21"/>
      <c r="S49" s="21"/>
      <c r="T49" s="21"/>
      <c r="U49" s="21"/>
      <c r="V49" s="21"/>
      <c r="W49" s="21"/>
      <c r="X49" s="21"/>
      <c r="Y49" s="21"/>
    </row>
    <row r="50" spans="1:25" s="22" customFormat="1" ht="63.75" x14ac:dyDescent="0.2">
      <c r="A50" s="124" t="s">
        <v>211</v>
      </c>
      <c r="B50" s="227" t="s">
        <v>509</v>
      </c>
      <c r="C50" s="102" t="s">
        <v>354</v>
      </c>
      <c r="D50" s="140">
        <v>32.61</v>
      </c>
      <c r="E50" s="197">
        <f t="shared" si="0"/>
        <v>1883048.1526085399</v>
      </c>
      <c r="F50" s="110" t="s">
        <v>28</v>
      </c>
      <c r="G50" s="140">
        <f>F47-G48-G49</f>
        <v>160190.19739799999</v>
      </c>
      <c r="H50" s="110" t="s">
        <v>28</v>
      </c>
      <c r="I50" s="140">
        <f>H47-I48-I49</f>
        <v>1722857.95521054</v>
      </c>
      <c r="J50" s="112" t="s">
        <v>28</v>
      </c>
      <c r="K50" s="28"/>
      <c r="L50" s="28"/>
      <c r="M50" s="28"/>
      <c r="N50" s="28"/>
      <c r="O50" s="28"/>
      <c r="P50" s="28"/>
      <c r="Q50" s="29"/>
      <c r="R50" s="21"/>
      <c r="S50" s="21"/>
      <c r="T50" s="21"/>
      <c r="U50" s="21"/>
      <c r="V50" s="21"/>
      <c r="W50" s="21"/>
      <c r="X50" s="21"/>
      <c r="Y50" s="21"/>
    </row>
    <row r="51" spans="1:25" s="22" customFormat="1" ht="51" x14ac:dyDescent="0.2">
      <c r="A51" s="124" t="s">
        <v>160</v>
      </c>
      <c r="B51" s="123" t="s">
        <v>210</v>
      </c>
      <c r="C51" s="102" t="s">
        <v>355</v>
      </c>
      <c r="D51" s="136" t="s">
        <v>28</v>
      </c>
      <c r="E51" s="197">
        <f>G51+I51</f>
        <v>614062.00256564491</v>
      </c>
      <c r="F51" s="140">
        <v>12.318920460000001</v>
      </c>
      <c r="G51" s="140">
        <f>G50*D50/100</f>
        <v>52238.023371487798</v>
      </c>
      <c r="H51" s="140">
        <v>16.131782296800001</v>
      </c>
      <c r="I51" s="140">
        <f>I50*D50/100</f>
        <v>561823.97919415706</v>
      </c>
      <c r="J51" s="112" t="s">
        <v>28</v>
      </c>
      <c r="K51" s="28"/>
      <c r="L51" s="28"/>
      <c r="M51" s="28"/>
      <c r="N51" s="28"/>
      <c r="O51" s="28"/>
      <c r="P51" s="28"/>
      <c r="Q51" s="29"/>
      <c r="R51" s="21"/>
      <c r="S51" s="21"/>
      <c r="T51" s="21"/>
      <c r="U51" s="21"/>
      <c r="V51" s="21"/>
      <c r="W51" s="21"/>
      <c r="X51" s="21"/>
      <c r="Y51" s="21"/>
    </row>
    <row r="52" spans="1:25" ht="27" thickBot="1" x14ac:dyDescent="0.3">
      <c r="A52" s="136" t="s">
        <v>28</v>
      </c>
      <c r="B52" s="123" t="s">
        <v>144</v>
      </c>
      <c r="C52" s="122">
        <v>120</v>
      </c>
      <c r="D52" s="149" t="s">
        <v>28</v>
      </c>
      <c r="E52" s="148" t="s">
        <v>373</v>
      </c>
      <c r="F52" s="89" t="s">
        <v>373</v>
      </c>
      <c r="G52" s="118" t="s">
        <v>28</v>
      </c>
      <c r="H52" s="134" t="s">
        <v>373</v>
      </c>
      <c r="I52" s="118" t="s">
        <v>28</v>
      </c>
      <c r="J52" s="129" t="s">
        <v>373</v>
      </c>
    </row>
  </sheetData>
  <mergeCells count="31">
    <mergeCell ref="A1:J1"/>
    <mergeCell ref="D3:E4"/>
    <mergeCell ref="F3:I3"/>
    <mergeCell ref="F4:G4"/>
    <mergeCell ref="H4:I4"/>
    <mergeCell ref="J3:J5"/>
    <mergeCell ref="C3:C5"/>
    <mergeCell ref="B3:B5"/>
    <mergeCell ref="A3:A5"/>
    <mergeCell ref="A35:J35"/>
    <mergeCell ref="D37:E38"/>
    <mergeCell ref="F37:I37"/>
    <mergeCell ref="F38:G38"/>
    <mergeCell ref="H38:I38"/>
    <mergeCell ref="J37:J39"/>
    <mergeCell ref="C37:C39"/>
    <mergeCell ref="B37:B39"/>
    <mergeCell ref="A37:A39"/>
    <mergeCell ref="B21:C21"/>
    <mergeCell ref="B25:C25"/>
    <mergeCell ref="B22:C22"/>
    <mergeCell ref="B26:C26"/>
    <mergeCell ref="A27:D27"/>
    <mergeCell ref="E26:F26"/>
    <mergeCell ref="H26:I26"/>
    <mergeCell ref="E22:F22"/>
    <mergeCell ref="H22:I22"/>
    <mergeCell ref="E21:F21"/>
    <mergeCell ref="H21:I21"/>
    <mergeCell ref="E25:F25"/>
    <mergeCell ref="H25:I25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abSelected="1" zoomScale="80" zoomScaleNormal="80" zoomScaleSheetLayoutView="80" workbookViewId="0">
      <pane xSplit="14" ySplit="4" topLeftCell="R5" activePane="bottomRight" state="frozen"/>
      <selection pane="topRight" activeCell="C1" sqref="C1"/>
      <selection pane="bottomLeft" activeCell="A7" sqref="A7"/>
      <selection pane="bottomRight" activeCell="L18" sqref="L18"/>
    </sheetView>
  </sheetViews>
  <sheetFormatPr defaultColWidth="8.85546875" defaultRowHeight="15" x14ac:dyDescent="0.25"/>
  <cols>
    <col min="1" max="13" width="11.42578125" style="24" customWidth="1"/>
    <col min="14" max="14" width="6.140625" style="24" customWidth="1"/>
    <col min="15" max="15" width="13.7109375" style="24" customWidth="1"/>
    <col min="16" max="16" width="26.7109375" style="21" customWidth="1"/>
    <col min="17" max="17" width="14.85546875" style="21" customWidth="1"/>
    <col min="18" max="18" width="94.85546875" style="21" customWidth="1"/>
    <col min="19" max="19" width="10" style="21" customWidth="1"/>
    <col min="20" max="23" width="13.28515625" style="21" customWidth="1"/>
    <col min="24" max="24" width="13.28515625" style="20" customWidth="1"/>
    <col min="25" max="25" width="10.7109375" style="20" customWidth="1"/>
    <col min="26" max="26" width="16.28515625" style="20" customWidth="1"/>
    <col min="27" max="27" width="20.7109375" style="20" customWidth="1"/>
    <col min="28" max="28" width="10.7109375" style="20" customWidth="1"/>
    <col min="29" max="29" width="16.28515625" style="20" customWidth="1"/>
    <col min="30" max="30" width="10.7109375" style="20" customWidth="1"/>
    <col min="31" max="31" width="16.28515625" style="20" customWidth="1"/>
    <col min="32" max="32" width="20.7109375" style="20" customWidth="1"/>
    <col min="33" max="33" width="20" style="20" customWidth="1"/>
    <col min="34" max="16384" width="8.85546875" style="20"/>
  </cols>
  <sheetData>
    <row r="1" spans="1:41" x14ac:dyDescent="0.25">
      <c r="A1" s="201" t="s">
        <v>198</v>
      </c>
      <c r="B1" s="201"/>
      <c r="C1" s="202"/>
      <c r="D1" s="201"/>
      <c r="E1" s="202"/>
      <c r="F1" s="201"/>
      <c r="G1" s="202"/>
      <c r="H1" s="201"/>
      <c r="I1" s="202"/>
      <c r="J1" s="201"/>
      <c r="K1" s="202"/>
      <c r="L1" s="201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204"/>
      <c r="Y1" s="204"/>
      <c r="Z1" s="204"/>
      <c r="AA1" s="204"/>
      <c r="AB1" s="204"/>
      <c r="AC1" s="204"/>
      <c r="AD1" s="204"/>
      <c r="AE1" s="204"/>
      <c r="AF1" s="205"/>
      <c r="AG1" s="205"/>
      <c r="AH1" s="205"/>
      <c r="AI1" s="205"/>
      <c r="AJ1" s="205"/>
      <c r="AK1" s="205"/>
    </row>
    <row r="2" spans="1:4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  <c r="X2" s="208"/>
      <c r="Y2" s="208"/>
      <c r="Z2" s="208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41" s="22" customFormat="1" ht="13.9" customHeight="1" x14ac:dyDescent="0.25">
      <c r="A3" s="291" t="s">
        <v>199</v>
      </c>
      <c r="B3" s="292"/>
      <c r="C3" s="292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95" t="s">
        <v>18</v>
      </c>
      <c r="O3" s="293" t="s">
        <v>331</v>
      </c>
      <c r="P3" s="293" t="s">
        <v>59</v>
      </c>
      <c r="Q3" s="297" t="s">
        <v>201</v>
      </c>
      <c r="R3" s="295" t="s">
        <v>60</v>
      </c>
      <c r="S3" s="295" t="s">
        <v>61</v>
      </c>
      <c r="T3" s="298" t="s">
        <v>108</v>
      </c>
      <c r="U3" s="299"/>
      <c r="V3" s="299"/>
      <c r="W3" s="30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09"/>
      <c r="AI3" s="209"/>
      <c r="AJ3" s="209"/>
      <c r="AK3" s="209"/>
      <c r="AL3" s="21"/>
      <c r="AM3" s="21"/>
      <c r="AN3" s="21"/>
      <c r="AO3" s="21"/>
    </row>
    <row r="4" spans="1:41" s="22" customFormat="1" ht="64.5" customHeight="1" x14ac:dyDescent="0.25">
      <c r="A4" s="243" t="s">
        <v>200</v>
      </c>
      <c r="B4" s="243" t="s">
        <v>291</v>
      </c>
      <c r="C4" s="243" t="s">
        <v>292</v>
      </c>
      <c r="D4" s="243" t="s">
        <v>399</v>
      </c>
      <c r="E4" s="243" t="s">
        <v>398</v>
      </c>
      <c r="F4" s="243" t="s">
        <v>400</v>
      </c>
      <c r="G4" s="243" t="s">
        <v>401</v>
      </c>
      <c r="H4" s="243" t="s">
        <v>402</v>
      </c>
      <c r="I4" s="243" t="s">
        <v>403</v>
      </c>
      <c r="J4" s="243" t="s">
        <v>404</v>
      </c>
      <c r="K4" s="243" t="s">
        <v>405</v>
      </c>
      <c r="L4" s="243" t="s">
        <v>406</v>
      </c>
      <c r="M4" s="243" t="s">
        <v>407</v>
      </c>
      <c r="N4" s="296"/>
      <c r="O4" s="294"/>
      <c r="P4" s="294"/>
      <c r="Q4" s="297"/>
      <c r="R4" s="296"/>
      <c r="S4" s="296"/>
      <c r="T4" s="241" t="s">
        <v>62</v>
      </c>
      <c r="U4" s="241" t="s">
        <v>63</v>
      </c>
      <c r="V4" s="241" t="s">
        <v>64</v>
      </c>
      <c r="W4" s="241" t="s">
        <v>65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09"/>
      <c r="AI4" s="209"/>
      <c r="AJ4" s="209"/>
      <c r="AK4" s="209"/>
      <c r="AL4" s="21"/>
      <c r="AM4" s="21"/>
      <c r="AN4" s="21"/>
      <c r="AO4" s="21"/>
    </row>
    <row r="5" spans="1:41" s="22" customFormat="1" ht="12.75" x14ac:dyDescent="0.25">
      <c r="A5" s="66" t="s">
        <v>293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2"/>
      <c r="O5" s="210" t="s">
        <v>170</v>
      </c>
      <c r="P5" s="211" t="s">
        <v>408</v>
      </c>
      <c r="Q5" s="243"/>
      <c r="R5" s="211" t="s">
        <v>428</v>
      </c>
      <c r="S5" s="242"/>
      <c r="T5" s="241"/>
      <c r="U5" s="241"/>
      <c r="V5" s="241"/>
      <c r="W5" s="241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09"/>
      <c r="AI5" s="209"/>
      <c r="AJ5" s="209"/>
      <c r="AK5" s="209"/>
      <c r="AL5" s="21"/>
      <c r="AM5" s="21"/>
      <c r="AN5" s="21"/>
      <c r="AO5" s="21"/>
    </row>
    <row r="6" spans="1:41" s="22" customFormat="1" ht="12.75" x14ac:dyDescent="0.25">
      <c r="A6" s="66" t="s">
        <v>293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2"/>
      <c r="O6" s="210" t="s">
        <v>170</v>
      </c>
      <c r="P6" s="211" t="s">
        <v>409</v>
      </c>
      <c r="Q6" s="243"/>
      <c r="R6" s="211" t="s">
        <v>429</v>
      </c>
      <c r="S6" s="242"/>
      <c r="T6" s="241"/>
      <c r="U6" s="241"/>
      <c r="V6" s="241"/>
      <c r="W6" s="241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09"/>
      <c r="AI6" s="209"/>
      <c r="AJ6" s="209"/>
      <c r="AK6" s="209"/>
      <c r="AL6" s="21"/>
      <c r="AM6" s="21"/>
      <c r="AN6" s="21"/>
      <c r="AO6" s="21"/>
    </row>
    <row r="7" spans="1:41" s="22" customFormat="1" ht="12.75" x14ac:dyDescent="0.25">
      <c r="A7" s="66" t="s">
        <v>293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2"/>
      <c r="O7" s="210" t="s">
        <v>170</v>
      </c>
      <c r="P7" s="211" t="s">
        <v>410</v>
      </c>
      <c r="Q7" s="243"/>
      <c r="R7" s="211" t="s">
        <v>430</v>
      </c>
      <c r="S7" s="242"/>
      <c r="T7" s="241"/>
      <c r="U7" s="241"/>
      <c r="V7" s="241"/>
      <c r="W7" s="241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09"/>
      <c r="AI7" s="209"/>
      <c r="AJ7" s="209"/>
      <c r="AK7" s="209"/>
      <c r="AL7" s="21"/>
      <c r="AM7" s="21"/>
      <c r="AN7" s="21"/>
      <c r="AO7" s="21"/>
    </row>
    <row r="8" spans="1:41" s="22" customFormat="1" ht="12.75" x14ac:dyDescent="0.25">
      <c r="A8" s="66" t="s">
        <v>293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2"/>
      <c r="O8" s="210" t="s">
        <v>170</v>
      </c>
      <c r="P8" s="211" t="s">
        <v>411</v>
      </c>
      <c r="Q8" s="243"/>
      <c r="R8" s="211" t="s">
        <v>431</v>
      </c>
      <c r="S8" s="242"/>
      <c r="T8" s="241"/>
      <c r="U8" s="241"/>
      <c r="V8" s="241"/>
      <c r="W8" s="241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09"/>
      <c r="AI8" s="209"/>
      <c r="AJ8" s="209"/>
      <c r="AK8" s="209"/>
      <c r="AL8" s="21"/>
      <c r="AM8" s="21"/>
      <c r="AN8" s="21"/>
      <c r="AO8" s="21"/>
    </row>
    <row r="9" spans="1:41" s="22" customFormat="1" ht="12.75" x14ac:dyDescent="0.25">
      <c r="A9" s="66" t="s">
        <v>293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2"/>
      <c r="O9" s="210" t="s">
        <v>170</v>
      </c>
      <c r="P9" s="211" t="s">
        <v>412</v>
      </c>
      <c r="Q9" s="243"/>
      <c r="R9" s="211" t="s">
        <v>432</v>
      </c>
      <c r="S9" s="242"/>
      <c r="T9" s="241"/>
      <c r="U9" s="241"/>
      <c r="V9" s="241"/>
      <c r="W9" s="241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09"/>
      <c r="AI9" s="209"/>
      <c r="AJ9" s="209"/>
      <c r="AK9" s="209"/>
      <c r="AL9" s="21"/>
      <c r="AM9" s="21"/>
      <c r="AN9" s="21"/>
      <c r="AO9" s="21"/>
    </row>
    <row r="10" spans="1:41" s="22" customFormat="1" ht="12.75" x14ac:dyDescent="0.25">
      <c r="A10" s="66" t="s">
        <v>293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2"/>
      <c r="O10" s="210" t="s">
        <v>170</v>
      </c>
      <c r="P10" s="211" t="s">
        <v>413</v>
      </c>
      <c r="Q10" s="243"/>
      <c r="R10" s="211" t="s">
        <v>433</v>
      </c>
      <c r="S10" s="242"/>
      <c r="T10" s="241"/>
      <c r="U10" s="241"/>
      <c r="V10" s="241"/>
      <c r="W10" s="241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09"/>
      <c r="AI10" s="209"/>
      <c r="AJ10" s="209"/>
      <c r="AK10" s="209"/>
      <c r="AL10" s="21"/>
      <c r="AM10" s="21"/>
      <c r="AN10" s="21"/>
      <c r="AO10" s="21"/>
    </row>
    <row r="11" spans="1:41" s="22" customFormat="1" ht="12.75" x14ac:dyDescent="0.25">
      <c r="A11" s="66" t="s">
        <v>293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2"/>
      <c r="O11" s="210" t="s">
        <v>170</v>
      </c>
      <c r="P11" s="211" t="s">
        <v>414</v>
      </c>
      <c r="Q11" s="243"/>
      <c r="R11" s="211" t="s">
        <v>520</v>
      </c>
      <c r="S11" s="242"/>
      <c r="T11" s="241"/>
      <c r="U11" s="241"/>
      <c r="V11" s="241"/>
      <c r="W11" s="24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09"/>
      <c r="AI11" s="209"/>
      <c r="AJ11" s="209"/>
      <c r="AK11" s="209"/>
      <c r="AL11" s="21"/>
      <c r="AM11" s="21"/>
      <c r="AN11" s="21"/>
      <c r="AO11" s="21"/>
    </row>
    <row r="12" spans="1:41" s="22" customFormat="1" ht="12.75" x14ac:dyDescent="0.25">
      <c r="A12" s="66" t="s">
        <v>293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2"/>
      <c r="O12" s="210" t="s">
        <v>170</v>
      </c>
      <c r="P12" s="211" t="s">
        <v>415</v>
      </c>
      <c r="Q12" s="243"/>
      <c r="R12" s="211" t="s">
        <v>526</v>
      </c>
      <c r="S12" s="242"/>
      <c r="T12" s="241"/>
      <c r="U12" s="241"/>
      <c r="V12" s="241"/>
      <c r="W12" s="241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09"/>
      <c r="AI12" s="209"/>
      <c r="AJ12" s="209"/>
      <c r="AK12" s="209"/>
      <c r="AL12" s="21"/>
      <c r="AM12" s="21"/>
      <c r="AN12" s="21"/>
      <c r="AO12" s="21"/>
    </row>
    <row r="13" spans="1:41" s="22" customFormat="1" ht="12.75" x14ac:dyDescent="0.25">
      <c r="A13" s="243"/>
      <c r="B13" s="66" t="s">
        <v>293</v>
      </c>
      <c r="C13" s="243"/>
      <c r="D13" s="66" t="s">
        <v>293</v>
      </c>
      <c r="E13" s="243"/>
      <c r="F13" s="66" t="s">
        <v>293</v>
      </c>
      <c r="G13" s="243"/>
      <c r="H13" s="66" t="s">
        <v>293</v>
      </c>
      <c r="I13" s="243"/>
      <c r="J13" s="66" t="s">
        <v>293</v>
      </c>
      <c r="K13" s="243"/>
      <c r="L13" s="66" t="s">
        <v>293</v>
      </c>
      <c r="M13" s="243"/>
      <c r="N13" s="242"/>
      <c r="O13" s="210" t="s">
        <v>330</v>
      </c>
      <c r="P13" s="211" t="s">
        <v>332</v>
      </c>
      <c r="Q13" s="243"/>
      <c r="R13" s="211"/>
      <c r="S13" s="242"/>
      <c r="T13" s="212">
        <v>7142.86</v>
      </c>
      <c r="U13" s="212">
        <v>7142.86</v>
      </c>
      <c r="V13" s="212">
        <v>7142.86</v>
      </c>
      <c r="W13" s="212">
        <v>7142.86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09"/>
      <c r="AI13" s="209"/>
      <c r="AJ13" s="209"/>
      <c r="AK13" s="209"/>
      <c r="AL13" s="21"/>
      <c r="AM13" s="21"/>
      <c r="AN13" s="21"/>
      <c r="AO13" s="21"/>
    </row>
    <row r="14" spans="1:41" s="22" customFormat="1" ht="12.75" x14ac:dyDescent="0.25">
      <c r="A14" s="243"/>
      <c r="B14" s="66" t="s">
        <v>293</v>
      </c>
      <c r="C14" s="243"/>
      <c r="D14" s="66" t="s">
        <v>293</v>
      </c>
      <c r="E14" s="243"/>
      <c r="F14" s="66" t="s">
        <v>293</v>
      </c>
      <c r="G14" s="243"/>
      <c r="H14" s="66" t="s">
        <v>293</v>
      </c>
      <c r="I14" s="243"/>
      <c r="J14" s="66" t="s">
        <v>293</v>
      </c>
      <c r="K14" s="243"/>
      <c r="L14" s="66" t="s">
        <v>293</v>
      </c>
      <c r="M14" s="243"/>
      <c r="N14" s="242"/>
      <c r="O14" s="210" t="s">
        <v>330</v>
      </c>
      <c r="P14" s="211" t="s">
        <v>335</v>
      </c>
      <c r="Q14" s="243"/>
      <c r="R14" s="211"/>
      <c r="S14" s="242"/>
      <c r="T14" s="212">
        <v>7142.87</v>
      </c>
      <c r="U14" s="212">
        <v>7142.87</v>
      </c>
      <c r="V14" s="212">
        <v>7142.87</v>
      </c>
      <c r="W14" s="212">
        <v>7142.87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09"/>
      <c r="AI14" s="209"/>
      <c r="AJ14" s="209"/>
      <c r="AK14" s="209"/>
      <c r="AL14" s="21"/>
      <c r="AM14" s="21"/>
      <c r="AN14" s="21"/>
      <c r="AO14" s="21"/>
    </row>
    <row r="15" spans="1:41" s="22" customFormat="1" ht="12.75" x14ac:dyDescent="0.25">
      <c r="A15" s="243"/>
      <c r="B15" s="66" t="s">
        <v>293</v>
      </c>
      <c r="C15" s="243"/>
      <c r="D15" s="66" t="s">
        <v>293</v>
      </c>
      <c r="E15" s="243"/>
      <c r="F15" s="66" t="s">
        <v>293</v>
      </c>
      <c r="G15" s="243"/>
      <c r="H15" s="66" t="s">
        <v>293</v>
      </c>
      <c r="I15" s="243"/>
      <c r="J15" s="66" t="s">
        <v>293</v>
      </c>
      <c r="K15" s="243"/>
      <c r="L15" s="66" t="s">
        <v>293</v>
      </c>
      <c r="M15" s="243"/>
      <c r="N15" s="242"/>
      <c r="O15" s="210" t="s">
        <v>330</v>
      </c>
      <c r="P15" s="211" t="s">
        <v>333</v>
      </c>
      <c r="Q15" s="243"/>
      <c r="R15" s="211"/>
      <c r="S15" s="242"/>
      <c r="T15" s="212">
        <v>14285.71</v>
      </c>
      <c r="U15" s="212">
        <v>14285.71</v>
      </c>
      <c r="V15" s="212">
        <v>14285.71</v>
      </c>
      <c r="W15" s="212">
        <v>14285.71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09"/>
      <c r="AI15" s="209"/>
      <c r="AJ15" s="209"/>
      <c r="AK15" s="209"/>
      <c r="AL15" s="21"/>
      <c r="AM15" s="21"/>
      <c r="AN15" s="21"/>
      <c r="AO15" s="21"/>
    </row>
    <row r="16" spans="1:41" s="22" customFormat="1" ht="12.75" x14ac:dyDescent="0.25">
      <c r="A16" s="243"/>
      <c r="B16" s="66" t="s">
        <v>293</v>
      </c>
      <c r="C16" s="243"/>
      <c r="D16" s="66" t="s">
        <v>293</v>
      </c>
      <c r="E16" s="243"/>
      <c r="F16" s="66" t="s">
        <v>293</v>
      </c>
      <c r="G16" s="243"/>
      <c r="H16" s="66" t="s">
        <v>293</v>
      </c>
      <c r="I16" s="243"/>
      <c r="J16" s="66" t="s">
        <v>293</v>
      </c>
      <c r="K16" s="243"/>
      <c r="L16" s="66" t="s">
        <v>293</v>
      </c>
      <c r="M16" s="243"/>
      <c r="N16" s="242"/>
      <c r="O16" s="210" t="s">
        <v>330</v>
      </c>
      <c r="P16" s="211" t="s">
        <v>336</v>
      </c>
      <c r="Q16" s="243"/>
      <c r="R16" s="211"/>
      <c r="S16" s="242"/>
      <c r="T16" s="212">
        <v>14285.72</v>
      </c>
      <c r="U16" s="212">
        <v>14285.72</v>
      </c>
      <c r="V16" s="212">
        <v>14285.72</v>
      </c>
      <c r="W16" s="212">
        <v>14285.72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09"/>
      <c r="AI16" s="209"/>
      <c r="AJ16" s="209"/>
      <c r="AK16" s="209"/>
      <c r="AL16" s="21"/>
      <c r="AM16" s="21"/>
      <c r="AN16" s="21"/>
      <c r="AO16" s="21"/>
    </row>
    <row r="17" spans="1:41" s="22" customFormat="1" ht="12.75" x14ac:dyDescent="0.25">
      <c r="A17" s="243"/>
      <c r="B17" s="66" t="s">
        <v>293</v>
      </c>
      <c r="C17" s="243"/>
      <c r="D17" s="66" t="s">
        <v>293</v>
      </c>
      <c r="E17" s="243"/>
      <c r="F17" s="66" t="s">
        <v>293</v>
      </c>
      <c r="G17" s="243"/>
      <c r="H17" s="66" t="s">
        <v>293</v>
      </c>
      <c r="I17" s="243"/>
      <c r="J17" s="66" t="s">
        <v>293</v>
      </c>
      <c r="K17" s="243"/>
      <c r="L17" s="66" t="s">
        <v>293</v>
      </c>
      <c r="M17" s="243"/>
      <c r="N17" s="242"/>
      <c r="O17" s="210" t="s">
        <v>330</v>
      </c>
      <c r="P17" s="211" t="s">
        <v>337</v>
      </c>
      <c r="Q17" s="243"/>
      <c r="R17" s="211"/>
      <c r="S17" s="242"/>
      <c r="T17" s="212">
        <v>71428.570000000007</v>
      </c>
      <c r="U17" s="212">
        <v>71428.570000000007</v>
      </c>
      <c r="V17" s="212">
        <v>71428.570000000007</v>
      </c>
      <c r="W17" s="212">
        <v>71428.570000000007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09"/>
      <c r="AI17" s="209"/>
      <c r="AJ17" s="209"/>
      <c r="AK17" s="209"/>
      <c r="AL17" s="21"/>
      <c r="AM17" s="21"/>
      <c r="AN17" s="21"/>
      <c r="AO17" s="21"/>
    </row>
    <row r="18" spans="1:41" s="22" customFormat="1" ht="12.75" x14ac:dyDescent="0.25">
      <c r="A18" s="243"/>
      <c r="B18" s="66" t="s">
        <v>293</v>
      </c>
      <c r="C18" s="243"/>
      <c r="D18" s="66" t="s">
        <v>293</v>
      </c>
      <c r="E18" s="243"/>
      <c r="F18" s="66" t="s">
        <v>293</v>
      </c>
      <c r="G18" s="243"/>
      <c r="H18" s="66" t="s">
        <v>293</v>
      </c>
      <c r="I18" s="243"/>
      <c r="J18" s="66" t="s">
        <v>293</v>
      </c>
      <c r="K18" s="243"/>
      <c r="L18" s="66" t="s">
        <v>293</v>
      </c>
      <c r="M18" s="243"/>
      <c r="N18" s="242"/>
      <c r="O18" s="210" t="s">
        <v>330</v>
      </c>
      <c r="P18" s="211" t="s">
        <v>338</v>
      </c>
      <c r="Q18" s="243"/>
      <c r="R18" s="211"/>
      <c r="S18" s="242"/>
      <c r="T18" s="212">
        <v>71428.58</v>
      </c>
      <c r="U18" s="212">
        <v>71428.58</v>
      </c>
      <c r="V18" s="212">
        <v>71428.58</v>
      </c>
      <c r="W18" s="212">
        <v>71428.58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09"/>
      <c r="AI18" s="209"/>
      <c r="AJ18" s="209"/>
      <c r="AK18" s="209"/>
      <c r="AL18" s="21"/>
      <c r="AM18" s="21"/>
      <c r="AN18" s="21"/>
      <c r="AO18" s="21"/>
    </row>
    <row r="19" spans="1:41" s="22" customFormat="1" ht="12.75" x14ac:dyDescent="0.25">
      <c r="A19" s="243"/>
      <c r="B19" s="66" t="s">
        <v>293</v>
      </c>
      <c r="C19" s="243"/>
      <c r="D19" s="66" t="s">
        <v>293</v>
      </c>
      <c r="E19" s="243"/>
      <c r="F19" s="66" t="s">
        <v>293</v>
      </c>
      <c r="G19" s="243"/>
      <c r="H19" s="66" t="s">
        <v>293</v>
      </c>
      <c r="I19" s="243"/>
      <c r="J19" s="66" t="s">
        <v>293</v>
      </c>
      <c r="K19" s="243"/>
      <c r="L19" s="66" t="s">
        <v>293</v>
      </c>
      <c r="M19" s="243"/>
      <c r="N19" s="242"/>
      <c r="O19" s="210" t="s">
        <v>330</v>
      </c>
      <c r="P19" s="211" t="s">
        <v>339</v>
      </c>
      <c r="Q19" s="243"/>
      <c r="R19" s="211"/>
      <c r="S19" s="242"/>
      <c r="T19" s="212">
        <v>142857.14000000001</v>
      </c>
      <c r="U19" s="212">
        <v>142857.14000000001</v>
      </c>
      <c r="V19" s="212">
        <v>142857.14000000001</v>
      </c>
      <c r="W19" s="212">
        <v>142857.14000000001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09"/>
      <c r="AI19" s="209"/>
      <c r="AJ19" s="209"/>
      <c r="AK19" s="209"/>
      <c r="AL19" s="21"/>
      <c r="AM19" s="21"/>
      <c r="AN19" s="21"/>
      <c r="AO19" s="21"/>
    </row>
    <row r="20" spans="1:41" s="22" customFormat="1" ht="12.75" x14ac:dyDescent="0.25">
      <c r="A20" s="243"/>
      <c r="B20" s="66" t="s">
        <v>293</v>
      </c>
      <c r="C20" s="243"/>
      <c r="D20" s="66" t="s">
        <v>293</v>
      </c>
      <c r="E20" s="243"/>
      <c r="F20" s="66" t="s">
        <v>293</v>
      </c>
      <c r="G20" s="243"/>
      <c r="H20" s="66" t="s">
        <v>293</v>
      </c>
      <c r="I20" s="243"/>
      <c r="J20" s="66" t="s">
        <v>293</v>
      </c>
      <c r="K20" s="243"/>
      <c r="L20" s="66" t="s">
        <v>293</v>
      </c>
      <c r="M20" s="243"/>
      <c r="N20" s="242"/>
      <c r="O20" s="210" t="s">
        <v>330</v>
      </c>
      <c r="P20" s="211" t="s">
        <v>334</v>
      </c>
      <c r="Q20" s="243"/>
      <c r="R20" s="211"/>
      <c r="S20" s="242"/>
      <c r="T20" s="212">
        <v>142857.15</v>
      </c>
      <c r="U20" s="212">
        <v>142857.15</v>
      </c>
      <c r="V20" s="212">
        <v>142857.15</v>
      </c>
      <c r="W20" s="212">
        <v>142857.15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09"/>
      <c r="AI20" s="209"/>
      <c r="AJ20" s="209"/>
      <c r="AK20" s="209"/>
      <c r="AL20" s="21"/>
      <c r="AM20" s="21"/>
      <c r="AN20" s="21"/>
      <c r="AO20" s="21"/>
    </row>
    <row r="21" spans="1:41" s="22" customFormat="1" ht="12.75" x14ac:dyDescent="0.25">
      <c r="A21" s="66"/>
      <c r="B21" s="66" t="s">
        <v>293</v>
      </c>
      <c r="C21" s="66"/>
      <c r="D21" s="66" t="s">
        <v>293</v>
      </c>
      <c r="E21" s="66"/>
      <c r="F21" s="66" t="s">
        <v>293</v>
      </c>
      <c r="G21" s="66"/>
      <c r="H21" s="66" t="s">
        <v>293</v>
      </c>
      <c r="I21" s="66"/>
      <c r="J21" s="66" t="s">
        <v>293</v>
      </c>
      <c r="K21" s="66"/>
      <c r="L21" s="66" t="s">
        <v>293</v>
      </c>
      <c r="M21" s="66"/>
      <c r="N21" s="66"/>
      <c r="O21" s="210" t="s">
        <v>169</v>
      </c>
      <c r="P21" s="211" t="s">
        <v>225</v>
      </c>
      <c r="Q21" s="211"/>
      <c r="R21" s="211" t="s">
        <v>271</v>
      </c>
      <c r="S21" s="211"/>
      <c r="T21" s="213"/>
      <c r="U21" s="213"/>
      <c r="V21" s="213"/>
      <c r="W21" s="213"/>
      <c r="X21" s="28"/>
      <c r="Y21" s="28"/>
      <c r="Z21" s="28"/>
      <c r="AA21" s="28"/>
      <c r="AB21" s="28"/>
      <c r="AC21" s="28"/>
      <c r="AD21" s="28"/>
      <c r="AE21" s="28"/>
      <c r="AF21" s="28"/>
      <c r="AG21" s="29"/>
      <c r="AH21" s="209"/>
      <c r="AI21" s="209"/>
      <c r="AJ21" s="209"/>
      <c r="AK21" s="209"/>
      <c r="AL21" s="21"/>
      <c r="AM21" s="21"/>
      <c r="AN21" s="21"/>
      <c r="AO21" s="21"/>
    </row>
    <row r="22" spans="1:41" s="22" customFormat="1" ht="12.75" x14ac:dyDescent="0.25">
      <c r="A22" s="66"/>
      <c r="B22" s="66" t="s">
        <v>293</v>
      </c>
      <c r="C22" s="66"/>
      <c r="D22" s="66" t="s">
        <v>293</v>
      </c>
      <c r="E22" s="66"/>
      <c r="F22" s="66" t="s">
        <v>293</v>
      </c>
      <c r="G22" s="66"/>
      <c r="H22" s="66" t="s">
        <v>293</v>
      </c>
      <c r="I22" s="66"/>
      <c r="J22" s="66" t="s">
        <v>293</v>
      </c>
      <c r="K22" s="66"/>
      <c r="L22" s="66" t="s">
        <v>293</v>
      </c>
      <c r="M22" s="66"/>
      <c r="N22" s="66"/>
      <c r="O22" s="210" t="s">
        <v>169</v>
      </c>
      <c r="P22" s="211" t="s">
        <v>261</v>
      </c>
      <c r="Q22" s="211"/>
      <c r="R22" s="211" t="s">
        <v>272</v>
      </c>
      <c r="S22" s="211"/>
      <c r="T22" s="213"/>
      <c r="U22" s="213"/>
      <c r="V22" s="213"/>
      <c r="W22" s="213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209"/>
      <c r="AI22" s="209"/>
      <c r="AJ22" s="209"/>
      <c r="AK22" s="209"/>
      <c r="AL22" s="21"/>
      <c r="AM22" s="21"/>
      <c r="AN22" s="21"/>
      <c r="AO22" s="21"/>
    </row>
    <row r="23" spans="1:41" s="22" customFormat="1" ht="12.75" x14ac:dyDescent="0.25">
      <c r="A23" s="66"/>
      <c r="B23" s="66" t="s">
        <v>293</v>
      </c>
      <c r="C23" s="66"/>
      <c r="D23" s="66" t="s">
        <v>293</v>
      </c>
      <c r="E23" s="66"/>
      <c r="F23" s="66" t="s">
        <v>293</v>
      </c>
      <c r="G23" s="66"/>
      <c r="H23" s="66" t="s">
        <v>293</v>
      </c>
      <c r="I23" s="66"/>
      <c r="J23" s="66" t="s">
        <v>293</v>
      </c>
      <c r="K23" s="66"/>
      <c r="L23" s="66" t="s">
        <v>293</v>
      </c>
      <c r="M23" s="66"/>
      <c r="N23" s="66"/>
      <c r="O23" s="210" t="s">
        <v>169</v>
      </c>
      <c r="P23" s="211" t="s">
        <v>213</v>
      </c>
      <c r="Q23" s="211"/>
      <c r="R23" s="211" t="s">
        <v>273</v>
      </c>
      <c r="S23" s="211"/>
      <c r="T23" s="213"/>
      <c r="U23" s="213"/>
      <c r="V23" s="213"/>
      <c r="W23" s="213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09"/>
      <c r="AI23" s="209"/>
      <c r="AJ23" s="209"/>
      <c r="AK23" s="209"/>
      <c r="AL23" s="21"/>
      <c r="AM23" s="21"/>
      <c r="AN23" s="21"/>
      <c r="AO23" s="21"/>
    </row>
    <row r="24" spans="1:41" s="22" customFormat="1" ht="12.75" x14ac:dyDescent="0.25">
      <c r="A24" s="66"/>
      <c r="B24" s="66" t="s">
        <v>293</v>
      </c>
      <c r="C24" s="66"/>
      <c r="D24" s="66" t="s">
        <v>293</v>
      </c>
      <c r="E24" s="66"/>
      <c r="F24" s="66" t="s">
        <v>293</v>
      </c>
      <c r="G24" s="66"/>
      <c r="H24" s="66" t="s">
        <v>293</v>
      </c>
      <c r="I24" s="66"/>
      <c r="J24" s="66" t="s">
        <v>293</v>
      </c>
      <c r="K24" s="66"/>
      <c r="L24" s="66" t="s">
        <v>293</v>
      </c>
      <c r="M24" s="66"/>
      <c r="N24" s="66"/>
      <c r="O24" s="210" t="s">
        <v>170</v>
      </c>
      <c r="P24" s="211" t="s">
        <v>262</v>
      </c>
      <c r="Q24" s="211"/>
      <c r="R24" s="211" t="s">
        <v>274</v>
      </c>
      <c r="S24" s="211"/>
      <c r="T24" s="213"/>
      <c r="U24" s="213"/>
      <c r="V24" s="213"/>
      <c r="W24" s="213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09"/>
      <c r="AI24" s="209"/>
      <c r="AJ24" s="209"/>
      <c r="AK24" s="209"/>
      <c r="AL24" s="21"/>
      <c r="AM24" s="21"/>
      <c r="AN24" s="21"/>
      <c r="AO24" s="21"/>
    </row>
    <row r="25" spans="1:41" s="22" customFormat="1" ht="12.75" x14ac:dyDescent="0.25">
      <c r="A25" s="66"/>
      <c r="B25" s="66" t="s">
        <v>293</v>
      </c>
      <c r="C25" s="66"/>
      <c r="D25" s="66" t="s">
        <v>293</v>
      </c>
      <c r="E25" s="66"/>
      <c r="F25" s="66" t="s">
        <v>293</v>
      </c>
      <c r="G25" s="66"/>
      <c r="H25" s="66" t="s">
        <v>293</v>
      </c>
      <c r="I25" s="66"/>
      <c r="J25" s="66" t="s">
        <v>293</v>
      </c>
      <c r="K25" s="66"/>
      <c r="L25" s="66" t="s">
        <v>293</v>
      </c>
      <c r="M25" s="66"/>
      <c r="N25" s="66"/>
      <c r="O25" s="210" t="s">
        <v>170</v>
      </c>
      <c r="P25" s="211" t="s">
        <v>263</v>
      </c>
      <c r="Q25" s="211"/>
      <c r="R25" s="211" t="s">
        <v>275</v>
      </c>
      <c r="S25" s="211"/>
      <c r="T25" s="213"/>
      <c r="U25" s="213"/>
      <c r="V25" s="213"/>
      <c r="W25" s="213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209"/>
      <c r="AI25" s="209"/>
      <c r="AJ25" s="209"/>
      <c r="AK25" s="209"/>
      <c r="AL25" s="21"/>
      <c r="AM25" s="21"/>
      <c r="AN25" s="21"/>
      <c r="AO25" s="21"/>
    </row>
    <row r="26" spans="1:41" s="22" customFormat="1" ht="12.75" x14ac:dyDescent="0.25">
      <c r="A26" s="66"/>
      <c r="B26" s="66" t="s">
        <v>293</v>
      </c>
      <c r="C26" s="66"/>
      <c r="D26" s="66" t="s">
        <v>293</v>
      </c>
      <c r="E26" s="66"/>
      <c r="F26" s="66" t="s">
        <v>293</v>
      </c>
      <c r="G26" s="66"/>
      <c r="H26" s="66" t="s">
        <v>293</v>
      </c>
      <c r="I26" s="66"/>
      <c r="J26" s="66" t="s">
        <v>293</v>
      </c>
      <c r="K26" s="66"/>
      <c r="L26" s="66" t="s">
        <v>293</v>
      </c>
      <c r="M26" s="66"/>
      <c r="N26" s="66"/>
      <c r="O26" s="210" t="s">
        <v>170</v>
      </c>
      <c r="P26" s="211" t="s">
        <v>214</v>
      </c>
      <c r="Q26" s="211"/>
      <c r="R26" s="211" t="s">
        <v>276</v>
      </c>
      <c r="S26" s="211"/>
      <c r="T26" s="213"/>
      <c r="U26" s="213"/>
      <c r="V26" s="213"/>
      <c r="W26" s="213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209"/>
      <c r="AI26" s="209"/>
      <c r="AJ26" s="209"/>
      <c r="AK26" s="209"/>
      <c r="AL26" s="21"/>
      <c r="AM26" s="21"/>
      <c r="AN26" s="21"/>
      <c r="AO26" s="21"/>
    </row>
    <row r="27" spans="1:41" s="22" customFormat="1" ht="12.75" x14ac:dyDescent="0.25">
      <c r="A27" s="66"/>
      <c r="B27" s="66" t="s">
        <v>293</v>
      </c>
      <c r="C27" s="66"/>
      <c r="D27" s="66" t="s">
        <v>293</v>
      </c>
      <c r="E27" s="66"/>
      <c r="F27" s="66" t="s">
        <v>293</v>
      </c>
      <c r="G27" s="66"/>
      <c r="H27" s="66" t="s">
        <v>293</v>
      </c>
      <c r="I27" s="66"/>
      <c r="J27" s="66" t="s">
        <v>293</v>
      </c>
      <c r="K27" s="66"/>
      <c r="L27" s="66" t="s">
        <v>293</v>
      </c>
      <c r="M27" s="66"/>
      <c r="N27" s="66"/>
      <c r="O27" s="210" t="s">
        <v>170</v>
      </c>
      <c r="P27" s="211" t="s">
        <v>264</v>
      </c>
      <c r="Q27" s="211"/>
      <c r="R27" s="211" t="s">
        <v>277</v>
      </c>
      <c r="S27" s="211"/>
      <c r="T27" s="213"/>
      <c r="U27" s="213"/>
      <c r="V27" s="213"/>
      <c r="W27" s="213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209"/>
      <c r="AI27" s="209"/>
      <c r="AJ27" s="209"/>
      <c r="AK27" s="209"/>
      <c r="AL27" s="21"/>
      <c r="AM27" s="21"/>
      <c r="AN27" s="21"/>
      <c r="AO27" s="21"/>
    </row>
    <row r="28" spans="1:41" s="22" customFormat="1" ht="12.75" x14ac:dyDescent="0.25">
      <c r="A28" s="66"/>
      <c r="B28" s="66" t="s">
        <v>293</v>
      </c>
      <c r="C28" s="66"/>
      <c r="D28" s="66" t="s">
        <v>293</v>
      </c>
      <c r="E28" s="66"/>
      <c r="F28" s="66" t="s">
        <v>293</v>
      </c>
      <c r="G28" s="66"/>
      <c r="H28" s="66" t="s">
        <v>293</v>
      </c>
      <c r="I28" s="66"/>
      <c r="J28" s="66" t="s">
        <v>293</v>
      </c>
      <c r="K28" s="66"/>
      <c r="L28" s="66" t="s">
        <v>293</v>
      </c>
      <c r="M28" s="66"/>
      <c r="N28" s="66"/>
      <c r="O28" s="210" t="s">
        <v>170</v>
      </c>
      <c r="P28" s="211" t="s">
        <v>265</v>
      </c>
      <c r="Q28" s="211"/>
      <c r="R28" s="211" t="s">
        <v>278</v>
      </c>
      <c r="S28" s="211"/>
      <c r="T28" s="213"/>
      <c r="U28" s="213"/>
      <c r="V28" s="213"/>
      <c r="W28" s="213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209"/>
      <c r="AI28" s="209"/>
      <c r="AJ28" s="209"/>
      <c r="AK28" s="209"/>
      <c r="AL28" s="21"/>
      <c r="AM28" s="21"/>
      <c r="AN28" s="21"/>
      <c r="AO28" s="21"/>
    </row>
    <row r="29" spans="1:41" s="22" customFormat="1" ht="12.75" x14ac:dyDescent="0.25">
      <c r="A29" s="66"/>
      <c r="B29" s="66" t="s">
        <v>293</v>
      </c>
      <c r="C29" s="66"/>
      <c r="D29" s="66" t="s">
        <v>293</v>
      </c>
      <c r="E29" s="66"/>
      <c r="F29" s="66" t="s">
        <v>293</v>
      </c>
      <c r="G29" s="66"/>
      <c r="H29" s="66" t="s">
        <v>293</v>
      </c>
      <c r="I29" s="66"/>
      <c r="J29" s="66" t="s">
        <v>293</v>
      </c>
      <c r="K29" s="66"/>
      <c r="L29" s="66" t="s">
        <v>293</v>
      </c>
      <c r="M29" s="66"/>
      <c r="N29" s="66"/>
      <c r="O29" s="210" t="s">
        <v>170</v>
      </c>
      <c r="P29" s="211" t="s">
        <v>216</v>
      </c>
      <c r="Q29" s="211"/>
      <c r="R29" s="211" t="s">
        <v>279</v>
      </c>
      <c r="S29" s="211"/>
      <c r="T29" s="213"/>
      <c r="U29" s="213"/>
      <c r="V29" s="213"/>
      <c r="W29" s="213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209"/>
      <c r="AI29" s="209"/>
      <c r="AJ29" s="209"/>
      <c r="AK29" s="209"/>
      <c r="AL29" s="21"/>
      <c r="AM29" s="21"/>
      <c r="AN29" s="21"/>
      <c r="AO29" s="21"/>
    </row>
    <row r="30" spans="1:41" s="22" customFormat="1" ht="38.25" x14ac:dyDescent="0.25">
      <c r="A30" s="66"/>
      <c r="B30" s="66" t="s">
        <v>293</v>
      </c>
      <c r="C30" s="66"/>
      <c r="D30" s="66" t="s">
        <v>293</v>
      </c>
      <c r="E30" s="66"/>
      <c r="F30" s="66" t="s">
        <v>293</v>
      </c>
      <c r="G30" s="66"/>
      <c r="H30" s="66" t="s">
        <v>293</v>
      </c>
      <c r="I30" s="66"/>
      <c r="J30" s="66" t="s">
        <v>293</v>
      </c>
      <c r="K30" s="66"/>
      <c r="L30" s="66" t="s">
        <v>293</v>
      </c>
      <c r="M30" s="66"/>
      <c r="N30" s="66"/>
      <c r="O30" s="210" t="s">
        <v>169</v>
      </c>
      <c r="P30" s="211" t="s">
        <v>233</v>
      </c>
      <c r="Q30" s="211"/>
      <c r="R30" s="211" t="s">
        <v>280</v>
      </c>
      <c r="S30" s="211"/>
      <c r="T30" s="213"/>
      <c r="U30" s="213"/>
      <c r="V30" s="213"/>
      <c r="W30" s="213"/>
      <c r="X30" s="28"/>
      <c r="Y30" s="28"/>
      <c r="Z30" s="28"/>
      <c r="AA30" s="28"/>
      <c r="AB30" s="28"/>
      <c r="AC30" s="28"/>
      <c r="AD30" s="28"/>
      <c r="AE30" s="28"/>
      <c r="AF30" s="28"/>
      <c r="AG30" s="29"/>
      <c r="AH30" s="209"/>
      <c r="AI30" s="209"/>
      <c r="AJ30" s="209"/>
      <c r="AK30" s="209"/>
      <c r="AL30" s="21"/>
      <c r="AM30" s="21"/>
      <c r="AN30" s="21"/>
      <c r="AO30" s="21"/>
    </row>
    <row r="31" spans="1:41" s="22" customFormat="1" ht="38.25" x14ac:dyDescent="0.25">
      <c r="A31" s="66"/>
      <c r="B31" s="66" t="s">
        <v>293</v>
      </c>
      <c r="C31" s="66"/>
      <c r="D31" s="66" t="s">
        <v>293</v>
      </c>
      <c r="E31" s="66"/>
      <c r="F31" s="66" t="s">
        <v>293</v>
      </c>
      <c r="G31" s="66"/>
      <c r="H31" s="66" t="s">
        <v>293</v>
      </c>
      <c r="I31" s="66"/>
      <c r="J31" s="66" t="s">
        <v>293</v>
      </c>
      <c r="K31" s="66"/>
      <c r="L31" s="66" t="s">
        <v>293</v>
      </c>
      <c r="M31" s="66"/>
      <c r="N31" s="66"/>
      <c r="O31" s="210" t="s">
        <v>170</v>
      </c>
      <c r="P31" s="211" t="s">
        <v>244</v>
      </c>
      <c r="Q31" s="211"/>
      <c r="R31" s="211" t="s">
        <v>281</v>
      </c>
      <c r="S31" s="211"/>
      <c r="T31" s="213"/>
      <c r="U31" s="213"/>
      <c r="V31" s="213"/>
      <c r="W31" s="213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209"/>
      <c r="AI31" s="209"/>
      <c r="AJ31" s="209"/>
      <c r="AK31" s="209"/>
      <c r="AL31" s="21"/>
      <c r="AM31" s="21"/>
      <c r="AN31" s="21"/>
      <c r="AO31" s="21"/>
    </row>
    <row r="32" spans="1:41" s="22" customFormat="1" ht="12.75" x14ac:dyDescent="0.25">
      <c r="A32" s="66"/>
      <c r="B32" s="66" t="s">
        <v>293</v>
      </c>
      <c r="C32" s="66"/>
      <c r="D32" s="66" t="s">
        <v>293</v>
      </c>
      <c r="E32" s="66"/>
      <c r="F32" s="66" t="s">
        <v>293</v>
      </c>
      <c r="G32" s="66"/>
      <c r="H32" s="66" t="s">
        <v>293</v>
      </c>
      <c r="I32" s="66"/>
      <c r="J32" s="66" t="s">
        <v>293</v>
      </c>
      <c r="K32" s="66"/>
      <c r="L32" s="66" t="s">
        <v>293</v>
      </c>
      <c r="M32" s="66"/>
      <c r="N32" s="66"/>
      <c r="O32" s="210" t="s">
        <v>169</v>
      </c>
      <c r="P32" s="211" t="s">
        <v>234</v>
      </c>
      <c r="Q32" s="211"/>
      <c r="R32" s="211"/>
      <c r="S32" s="211"/>
      <c r="T32" s="214" t="s">
        <v>173</v>
      </c>
      <c r="U32" s="214" t="s">
        <v>173</v>
      </c>
      <c r="V32" s="214" t="s">
        <v>173</v>
      </c>
      <c r="W32" s="214" t="s">
        <v>173</v>
      </c>
      <c r="X32" s="28"/>
      <c r="Y32" s="28"/>
      <c r="Z32" s="28"/>
      <c r="AA32" s="28"/>
      <c r="AB32" s="28"/>
      <c r="AC32" s="28"/>
      <c r="AD32" s="28"/>
      <c r="AE32" s="28"/>
      <c r="AF32" s="28"/>
      <c r="AG32" s="29"/>
      <c r="AH32" s="209"/>
      <c r="AI32" s="209"/>
      <c r="AJ32" s="209"/>
      <c r="AK32" s="209"/>
      <c r="AL32" s="21"/>
      <c r="AM32" s="21"/>
      <c r="AN32" s="21"/>
      <c r="AO32" s="21"/>
    </row>
    <row r="33" spans="1:41" s="22" customFormat="1" ht="12.75" x14ac:dyDescent="0.25">
      <c r="A33" s="66"/>
      <c r="B33" s="66" t="s">
        <v>293</v>
      </c>
      <c r="C33" s="66"/>
      <c r="D33" s="66" t="s">
        <v>293</v>
      </c>
      <c r="E33" s="66"/>
      <c r="F33" s="66" t="s">
        <v>293</v>
      </c>
      <c r="G33" s="66"/>
      <c r="H33" s="66" t="s">
        <v>293</v>
      </c>
      <c r="I33" s="66"/>
      <c r="J33" s="66" t="s">
        <v>293</v>
      </c>
      <c r="K33" s="66"/>
      <c r="L33" s="66" t="s">
        <v>293</v>
      </c>
      <c r="M33" s="66"/>
      <c r="N33" s="66"/>
      <c r="O33" s="210" t="s">
        <v>169</v>
      </c>
      <c r="P33" s="211" t="s">
        <v>239</v>
      </c>
      <c r="Q33" s="211"/>
      <c r="R33" s="211"/>
      <c r="S33" s="211"/>
      <c r="T33" s="214" t="s">
        <v>174</v>
      </c>
      <c r="U33" s="214" t="s">
        <v>174</v>
      </c>
      <c r="V33" s="214" t="s">
        <v>174</v>
      </c>
      <c r="W33" s="214" t="s">
        <v>174</v>
      </c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209"/>
      <c r="AI33" s="209"/>
      <c r="AJ33" s="209"/>
      <c r="AK33" s="209"/>
      <c r="AL33" s="21"/>
      <c r="AM33" s="21"/>
      <c r="AN33" s="21"/>
      <c r="AO33" s="21"/>
    </row>
    <row r="34" spans="1:41" s="22" customFormat="1" ht="12.75" x14ac:dyDescent="0.25">
      <c r="A34" s="66"/>
      <c r="B34" s="66" t="s">
        <v>293</v>
      </c>
      <c r="C34" s="66"/>
      <c r="D34" s="66" t="s">
        <v>293</v>
      </c>
      <c r="E34" s="66"/>
      <c r="F34" s="66" t="s">
        <v>293</v>
      </c>
      <c r="G34" s="66"/>
      <c r="H34" s="66" t="s">
        <v>293</v>
      </c>
      <c r="I34" s="66"/>
      <c r="J34" s="66" t="s">
        <v>293</v>
      </c>
      <c r="K34" s="66"/>
      <c r="L34" s="66" t="s">
        <v>293</v>
      </c>
      <c r="M34" s="66"/>
      <c r="N34" s="66"/>
      <c r="O34" s="210" t="s">
        <v>169</v>
      </c>
      <c r="P34" s="211" t="s">
        <v>247</v>
      </c>
      <c r="Q34" s="211"/>
      <c r="R34" s="211"/>
      <c r="S34" s="211"/>
      <c r="T34" s="214" t="s">
        <v>174</v>
      </c>
      <c r="U34" s="214" t="s">
        <v>174</v>
      </c>
      <c r="V34" s="214" t="s">
        <v>174</v>
      </c>
      <c r="W34" s="214" t="s">
        <v>174</v>
      </c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209"/>
      <c r="AI34" s="209"/>
      <c r="AJ34" s="209"/>
      <c r="AK34" s="209"/>
      <c r="AL34" s="21"/>
      <c r="AM34" s="21"/>
      <c r="AN34" s="21"/>
      <c r="AO34" s="21"/>
    </row>
    <row r="35" spans="1:41" s="22" customFormat="1" ht="12.75" x14ac:dyDescent="0.25">
      <c r="A35" s="66"/>
      <c r="B35" s="66" t="s">
        <v>293</v>
      </c>
      <c r="C35" s="66"/>
      <c r="D35" s="66" t="s">
        <v>293</v>
      </c>
      <c r="E35" s="66"/>
      <c r="F35" s="66" t="s">
        <v>293</v>
      </c>
      <c r="G35" s="66"/>
      <c r="H35" s="66" t="s">
        <v>293</v>
      </c>
      <c r="I35" s="66"/>
      <c r="J35" s="66" t="s">
        <v>293</v>
      </c>
      <c r="K35" s="66"/>
      <c r="L35" s="66" t="s">
        <v>293</v>
      </c>
      <c r="M35" s="66"/>
      <c r="N35" s="66"/>
      <c r="O35" s="210" t="s">
        <v>169</v>
      </c>
      <c r="P35" s="211" t="s">
        <v>252</v>
      </c>
      <c r="Q35" s="211"/>
      <c r="R35" s="211"/>
      <c r="S35" s="211"/>
      <c r="T35" s="214" t="s">
        <v>8</v>
      </c>
      <c r="U35" s="214" t="s">
        <v>8</v>
      </c>
      <c r="V35" s="214" t="s">
        <v>8</v>
      </c>
      <c r="W35" s="214" t="s">
        <v>8</v>
      </c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209"/>
      <c r="AI35" s="209"/>
      <c r="AJ35" s="209"/>
      <c r="AK35" s="209"/>
      <c r="AL35" s="21"/>
      <c r="AM35" s="21"/>
      <c r="AN35" s="21"/>
      <c r="AO35" s="21"/>
    </row>
    <row r="36" spans="1:41" s="22" customFormat="1" ht="12.75" x14ac:dyDescent="0.25">
      <c r="A36" s="66"/>
      <c r="B36" s="66" t="s">
        <v>293</v>
      </c>
      <c r="C36" s="66"/>
      <c r="D36" s="66" t="s">
        <v>293</v>
      </c>
      <c r="E36" s="66"/>
      <c r="F36" s="66" t="s">
        <v>293</v>
      </c>
      <c r="G36" s="66"/>
      <c r="H36" s="66" t="s">
        <v>293</v>
      </c>
      <c r="I36" s="66"/>
      <c r="J36" s="66" t="s">
        <v>293</v>
      </c>
      <c r="K36" s="66"/>
      <c r="L36" s="66" t="s">
        <v>293</v>
      </c>
      <c r="M36" s="66"/>
      <c r="N36" s="66"/>
      <c r="O36" s="210" t="s">
        <v>169</v>
      </c>
      <c r="P36" s="211" t="s">
        <v>253</v>
      </c>
      <c r="Q36" s="211"/>
      <c r="R36" s="211"/>
      <c r="S36" s="211"/>
      <c r="T36" s="214" t="s">
        <v>174</v>
      </c>
      <c r="U36" s="214" t="s">
        <v>174</v>
      </c>
      <c r="V36" s="214" t="s">
        <v>174</v>
      </c>
      <c r="W36" s="214" t="s">
        <v>174</v>
      </c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09"/>
      <c r="AI36" s="209"/>
      <c r="AJ36" s="209"/>
      <c r="AK36" s="209"/>
      <c r="AL36" s="21"/>
      <c r="AM36" s="21"/>
      <c r="AN36" s="21"/>
      <c r="AO36" s="21"/>
    </row>
    <row r="37" spans="1:41" s="22" customFormat="1" ht="12.75" x14ac:dyDescent="0.25">
      <c r="A37" s="66"/>
      <c r="B37" s="66" t="s">
        <v>293</v>
      </c>
      <c r="C37" s="66"/>
      <c r="D37" s="66" t="s">
        <v>293</v>
      </c>
      <c r="E37" s="66"/>
      <c r="F37" s="66" t="s">
        <v>293</v>
      </c>
      <c r="G37" s="66"/>
      <c r="H37" s="66" t="s">
        <v>293</v>
      </c>
      <c r="I37" s="66"/>
      <c r="J37" s="66" t="s">
        <v>293</v>
      </c>
      <c r="K37" s="66"/>
      <c r="L37" s="66" t="s">
        <v>293</v>
      </c>
      <c r="M37" s="66"/>
      <c r="N37" s="66"/>
      <c r="O37" s="210" t="s">
        <v>169</v>
      </c>
      <c r="P37" s="211" t="s">
        <v>256</v>
      </c>
      <c r="Q37" s="211"/>
      <c r="R37" s="211"/>
      <c r="S37" s="211"/>
      <c r="T37" s="214" t="s">
        <v>174</v>
      </c>
      <c r="U37" s="214" t="s">
        <v>174</v>
      </c>
      <c r="V37" s="214" t="s">
        <v>174</v>
      </c>
      <c r="W37" s="214" t="s">
        <v>174</v>
      </c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209"/>
      <c r="AI37" s="209"/>
      <c r="AJ37" s="209"/>
      <c r="AK37" s="209"/>
      <c r="AL37" s="21"/>
      <c r="AM37" s="21"/>
      <c r="AN37" s="21"/>
      <c r="AO37" s="21"/>
    </row>
    <row r="38" spans="1:41" s="22" customFormat="1" ht="12.75" x14ac:dyDescent="0.25">
      <c r="A38" s="66"/>
      <c r="B38" s="66" t="s">
        <v>293</v>
      </c>
      <c r="C38" s="66"/>
      <c r="D38" s="66" t="s">
        <v>293</v>
      </c>
      <c r="E38" s="66"/>
      <c r="F38" s="66" t="s">
        <v>293</v>
      </c>
      <c r="G38" s="66"/>
      <c r="H38" s="66" t="s">
        <v>293</v>
      </c>
      <c r="I38" s="66"/>
      <c r="J38" s="66" t="s">
        <v>293</v>
      </c>
      <c r="K38" s="66"/>
      <c r="L38" s="66" t="s">
        <v>293</v>
      </c>
      <c r="M38" s="66"/>
      <c r="N38" s="66"/>
      <c r="O38" s="210" t="s">
        <v>170</v>
      </c>
      <c r="P38" s="211" t="s">
        <v>266</v>
      </c>
      <c r="Q38" s="211"/>
      <c r="R38" s="211" t="s">
        <v>282</v>
      </c>
      <c r="S38" s="211"/>
      <c r="T38" s="213"/>
      <c r="U38" s="213"/>
      <c r="V38" s="213"/>
      <c r="W38" s="213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209"/>
      <c r="AI38" s="209"/>
      <c r="AJ38" s="209"/>
      <c r="AK38" s="209"/>
      <c r="AL38" s="21"/>
      <c r="AM38" s="21"/>
      <c r="AN38" s="21"/>
      <c r="AO38" s="21"/>
    </row>
    <row r="39" spans="1:41" s="22" customFormat="1" ht="12.75" x14ac:dyDescent="0.25">
      <c r="A39" s="66"/>
      <c r="B39" s="66" t="s">
        <v>293</v>
      </c>
      <c r="C39" s="66"/>
      <c r="D39" s="66" t="s">
        <v>293</v>
      </c>
      <c r="E39" s="66"/>
      <c r="F39" s="66" t="s">
        <v>293</v>
      </c>
      <c r="G39" s="66"/>
      <c r="H39" s="66" t="s">
        <v>293</v>
      </c>
      <c r="I39" s="66"/>
      <c r="J39" s="66" t="s">
        <v>293</v>
      </c>
      <c r="K39" s="66"/>
      <c r="L39" s="66" t="s">
        <v>293</v>
      </c>
      <c r="M39" s="66"/>
      <c r="N39" s="66"/>
      <c r="O39" s="210" t="s">
        <v>170</v>
      </c>
      <c r="P39" s="211" t="s">
        <v>267</v>
      </c>
      <c r="Q39" s="211"/>
      <c r="R39" s="211" t="s">
        <v>283</v>
      </c>
      <c r="S39" s="211"/>
      <c r="T39" s="213"/>
      <c r="U39" s="213"/>
      <c r="V39" s="213"/>
      <c r="W39" s="213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209"/>
      <c r="AI39" s="209"/>
      <c r="AJ39" s="209"/>
      <c r="AK39" s="209"/>
      <c r="AL39" s="21"/>
      <c r="AM39" s="21"/>
      <c r="AN39" s="21"/>
      <c r="AO39" s="21"/>
    </row>
    <row r="40" spans="1:41" s="22" customFormat="1" ht="12.75" x14ac:dyDescent="0.25">
      <c r="A40" s="66"/>
      <c r="B40" s="66" t="s">
        <v>293</v>
      </c>
      <c r="C40" s="66"/>
      <c r="D40" s="66" t="s">
        <v>293</v>
      </c>
      <c r="E40" s="66"/>
      <c r="F40" s="66" t="s">
        <v>293</v>
      </c>
      <c r="G40" s="66"/>
      <c r="H40" s="66" t="s">
        <v>293</v>
      </c>
      <c r="I40" s="66"/>
      <c r="J40" s="66" t="s">
        <v>293</v>
      </c>
      <c r="K40" s="66"/>
      <c r="L40" s="66" t="s">
        <v>293</v>
      </c>
      <c r="M40" s="66"/>
      <c r="N40" s="66"/>
      <c r="O40" s="210" t="s">
        <v>170</v>
      </c>
      <c r="P40" s="211" t="s">
        <v>268</v>
      </c>
      <c r="Q40" s="211"/>
      <c r="R40" s="211" t="s">
        <v>283</v>
      </c>
      <c r="S40" s="211"/>
      <c r="T40" s="213"/>
      <c r="U40" s="213"/>
      <c r="V40" s="213"/>
      <c r="W40" s="213"/>
      <c r="X40" s="28"/>
      <c r="Y40" s="28"/>
      <c r="Z40" s="28"/>
      <c r="AA40" s="28"/>
      <c r="AB40" s="28"/>
      <c r="AC40" s="28"/>
      <c r="AD40" s="28"/>
      <c r="AE40" s="28"/>
      <c r="AF40" s="28"/>
      <c r="AG40" s="29"/>
      <c r="AH40" s="209"/>
      <c r="AI40" s="209"/>
      <c r="AJ40" s="209"/>
      <c r="AK40" s="209"/>
      <c r="AL40" s="21"/>
      <c r="AM40" s="21"/>
      <c r="AN40" s="21"/>
      <c r="AO40" s="21"/>
    </row>
    <row r="41" spans="1:41" s="22" customFormat="1" ht="12.75" x14ac:dyDescent="0.25">
      <c r="A41" s="66"/>
      <c r="B41" s="66" t="s">
        <v>293</v>
      </c>
      <c r="C41" s="66"/>
      <c r="D41" s="66" t="s">
        <v>293</v>
      </c>
      <c r="E41" s="66"/>
      <c r="F41" s="66" t="s">
        <v>293</v>
      </c>
      <c r="G41" s="66"/>
      <c r="H41" s="66" t="s">
        <v>293</v>
      </c>
      <c r="I41" s="66"/>
      <c r="J41" s="66" t="s">
        <v>293</v>
      </c>
      <c r="K41" s="66"/>
      <c r="L41" s="66" t="s">
        <v>293</v>
      </c>
      <c r="M41" s="66"/>
      <c r="N41" s="66"/>
      <c r="O41" s="210" t="s">
        <v>170</v>
      </c>
      <c r="P41" s="211" t="s">
        <v>269</v>
      </c>
      <c r="Q41" s="211"/>
      <c r="R41" s="211" t="s">
        <v>284</v>
      </c>
      <c r="S41" s="211"/>
      <c r="T41" s="213"/>
      <c r="U41" s="213"/>
      <c r="V41" s="213"/>
      <c r="W41" s="213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09"/>
      <c r="AI41" s="209"/>
      <c r="AJ41" s="209"/>
      <c r="AK41" s="209"/>
      <c r="AL41" s="21"/>
      <c r="AM41" s="21"/>
      <c r="AN41" s="21"/>
      <c r="AO41" s="21"/>
    </row>
    <row r="42" spans="1:41" s="22" customFormat="1" ht="12.75" x14ac:dyDescent="0.25">
      <c r="A42" s="66"/>
      <c r="B42" s="66" t="s">
        <v>293</v>
      </c>
      <c r="C42" s="66"/>
      <c r="D42" s="66" t="s">
        <v>293</v>
      </c>
      <c r="E42" s="66"/>
      <c r="F42" s="66" t="s">
        <v>293</v>
      </c>
      <c r="G42" s="66"/>
      <c r="H42" s="66" t="s">
        <v>293</v>
      </c>
      <c r="I42" s="66"/>
      <c r="J42" s="66" t="s">
        <v>293</v>
      </c>
      <c r="K42" s="66"/>
      <c r="L42" s="66" t="s">
        <v>293</v>
      </c>
      <c r="M42" s="66"/>
      <c r="N42" s="66"/>
      <c r="O42" s="210" t="s">
        <v>170</v>
      </c>
      <c r="P42" s="211" t="s">
        <v>267</v>
      </c>
      <c r="Q42" s="211"/>
      <c r="R42" s="211" t="s">
        <v>285</v>
      </c>
      <c r="S42" s="211"/>
      <c r="T42" s="213"/>
      <c r="U42" s="213"/>
      <c r="V42" s="213"/>
      <c r="W42" s="213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209"/>
      <c r="AI42" s="209"/>
      <c r="AJ42" s="209"/>
      <c r="AK42" s="209"/>
      <c r="AL42" s="21"/>
      <c r="AM42" s="21"/>
      <c r="AN42" s="21"/>
      <c r="AO42" s="21"/>
    </row>
    <row r="43" spans="1:41" s="22" customFormat="1" ht="12.75" x14ac:dyDescent="0.25">
      <c r="A43" s="66"/>
      <c r="B43" s="66" t="s">
        <v>293</v>
      </c>
      <c r="C43" s="66"/>
      <c r="D43" s="66" t="s">
        <v>293</v>
      </c>
      <c r="E43" s="66"/>
      <c r="F43" s="66" t="s">
        <v>293</v>
      </c>
      <c r="G43" s="66"/>
      <c r="H43" s="66" t="s">
        <v>293</v>
      </c>
      <c r="I43" s="66"/>
      <c r="J43" s="66" t="s">
        <v>293</v>
      </c>
      <c r="K43" s="66"/>
      <c r="L43" s="66" t="s">
        <v>293</v>
      </c>
      <c r="M43" s="66"/>
      <c r="N43" s="66"/>
      <c r="O43" s="210" t="s">
        <v>170</v>
      </c>
      <c r="P43" s="211" t="s">
        <v>268</v>
      </c>
      <c r="Q43" s="211"/>
      <c r="R43" s="211" t="s">
        <v>286</v>
      </c>
      <c r="S43" s="211"/>
      <c r="T43" s="213"/>
      <c r="U43" s="213"/>
      <c r="V43" s="213"/>
      <c r="W43" s="213"/>
      <c r="X43" s="28"/>
      <c r="Y43" s="28"/>
      <c r="Z43" s="28"/>
      <c r="AA43" s="28"/>
      <c r="AB43" s="28"/>
      <c r="AC43" s="28"/>
      <c r="AD43" s="28"/>
      <c r="AE43" s="28"/>
      <c r="AF43" s="28"/>
      <c r="AG43" s="29"/>
      <c r="AH43" s="209"/>
      <c r="AI43" s="209"/>
      <c r="AJ43" s="209"/>
      <c r="AK43" s="209"/>
      <c r="AL43" s="21"/>
      <c r="AM43" s="21"/>
      <c r="AN43" s="21"/>
      <c r="AO43" s="21"/>
    </row>
    <row r="44" spans="1:41" s="22" customFormat="1" ht="25.5" x14ac:dyDescent="0.25">
      <c r="A44" s="66"/>
      <c r="B44" s="66" t="s">
        <v>293</v>
      </c>
      <c r="C44" s="66"/>
      <c r="D44" s="66" t="s">
        <v>293</v>
      </c>
      <c r="E44" s="66"/>
      <c r="F44" s="66" t="s">
        <v>293</v>
      </c>
      <c r="G44" s="66"/>
      <c r="H44" s="66" t="s">
        <v>293</v>
      </c>
      <c r="I44" s="66"/>
      <c r="J44" s="66" t="s">
        <v>293</v>
      </c>
      <c r="K44" s="66"/>
      <c r="L44" s="66" t="s">
        <v>293</v>
      </c>
      <c r="M44" s="66"/>
      <c r="N44" s="66"/>
      <c r="O44" s="210" t="s">
        <v>170</v>
      </c>
      <c r="P44" s="211" t="s">
        <v>270</v>
      </c>
      <c r="Q44" s="211"/>
      <c r="R44" s="211" t="s">
        <v>287</v>
      </c>
      <c r="S44" s="211"/>
      <c r="T44" s="213"/>
      <c r="U44" s="213"/>
      <c r="V44" s="213"/>
      <c r="W44" s="213"/>
      <c r="X44" s="28"/>
      <c r="Y44" s="28"/>
      <c r="Z44" s="28"/>
      <c r="AA44" s="28"/>
      <c r="AB44" s="28"/>
      <c r="AC44" s="28"/>
      <c r="AD44" s="28"/>
      <c r="AE44" s="28"/>
      <c r="AF44" s="28"/>
      <c r="AG44" s="29"/>
      <c r="AH44" s="209"/>
      <c r="AI44" s="209"/>
      <c r="AJ44" s="209"/>
      <c r="AK44" s="209"/>
      <c r="AL44" s="21"/>
      <c r="AM44" s="21"/>
      <c r="AN44" s="21"/>
      <c r="AO44" s="21"/>
    </row>
    <row r="45" spans="1:41" s="22" customFormat="1" ht="12.75" x14ac:dyDescent="0.25">
      <c r="A45" s="66"/>
      <c r="B45" s="66" t="s">
        <v>293</v>
      </c>
      <c r="C45" s="66"/>
      <c r="D45" s="66" t="s">
        <v>293</v>
      </c>
      <c r="E45" s="66"/>
      <c r="F45" s="66" t="s">
        <v>293</v>
      </c>
      <c r="G45" s="66"/>
      <c r="H45" s="66" t="s">
        <v>293</v>
      </c>
      <c r="I45" s="66"/>
      <c r="J45" s="66" t="s">
        <v>293</v>
      </c>
      <c r="K45" s="66"/>
      <c r="L45" s="66" t="s">
        <v>293</v>
      </c>
      <c r="M45" s="66"/>
      <c r="N45" s="66"/>
      <c r="O45" s="210" t="s">
        <v>170</v>
      </c>
      <c r="P45" s="211" t="s">
        <v>218</v>
      </c>
      <c r="Q45" s="211"/>
      <c r="R45" s="211" t="s">
        <v>288</v>
      </c>
      <c r="S45" s="211"/>
      <c r="T45" s="213"/>
      <c r="U45" s="213"/>
      <c r="V45" s="213"/>
      <c r="W45" s="213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209"/>
      <c r="AI45" s="209"/>
      <c r="AJ45" s="209"/>
      <c r="AK45" s="209"/>
      <c r="AL45" s="21"/>
      <c r="AM45" s="21"/>
      <c r="AN45" s="21"/>
      <c r="AO45" s="21"/>
    </row>
    <row r="46" spans="1:41" s="22" customFormat="1" ht="12.75" x14ac:dyDescent="0.25">
      <c r="A46" s="66"/>
      <c r="B46" s="66" t="s">
        <v>293</v>
      </c>
      <c r="C46" s="66"/>
      <c r="D46" s="66" t="s">
        <v>293</v>
      </c>
      <c r="E46" s="66"/>
      <c r="F46" s="66" t="s">
        <v>293</v>
      </c>
      <c r="G46" s="66"/>
      <c r="H46" s="66" t="s">
        <v>293</v>
      </c>
      <c r="I46" s="66"/>
      <c r="J46" s="66" t="s">
        <v>293</v>
      </c>
      <c r="K46" s="66"/>
      <c r="L46" s="66" t="s">
        <v>293</v>
      </c>
      <c r="M46" s="66"/>
      <c r="N46" s="66"/>
      <c r="O46" s="210" t="s">
        <v>170</v>
      </c>
      <c r="P46" s="211" t="s">
        <v>222</v>
      </c>
      <c r="Q46" s="211"/>
      <c r="R46" s="211" t="s">
        <v>289</v>
      </c>
      <c r="S46" s="211"/>
      <c r="T46" s="213"/>
      <c r="U46" s="213"/>
      <c r="V46" s="213"/>
      <c r="W46" s="213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209"/>
      <c r="AI46" s="209"/>
      <c r="AJ46" s="209"/>
      <c r="AK46" s="209"/>
      <c r="AL46" s="21"/>
      <c r="AM46" s="21"/>
      <c r="AN46" s="21"/>
      <c r="AO46" s="21"/>
    </row>
    <row r="47" spans="1:41" s="22" customFormat="1" ht="12.75" x14ac:dyDescent="0.25">
      <c r="A47" s="66"/>
      <c r="B47" s="66" t="s">
        <v>293</v>
      </c>
      <c r="C47" s="66"/>
      <c r="D47" s="66" t="s">
        <v>293</v>
      </c>
      <c r="E47" s="66"/>
      <c r="F47" s="66" t="s">
        <v>293</v>
      </c>
      <c r="G47" s="66"/>
      <c r="H47" s="66" t="s">
        <v>293</v>
      </c>
      <c r="I47" s="66"/>
      <c r="J47" s="66" t="s">
        <v>293</v>
      </c>
      <c r="K47" s="66"/>
      <c r="L47" s="66" t="s">
        <v>293</v>
      </c>
      <c r="M47" s="66"/>
      <c r="N47" s="66"/>
      <c r="O47" s="210" t="s">
        <v>170</v>
      </c>
      <c r="P47" s="211" t="s">
        <v>213</v>
      </c>
      <c r="Q47" s="211"/>
      <c r="R47" s="211" t="s">
        <v>290</v>
      </c>
      <c r="S47" s="211"/>
      <c r="T47" s="213"/>
      <c r="U47" s="213"/>
      <c r="V47" s="213"/>
      <c r="W47" s="213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209"/>
      <c r="AI47" s="209"/>
      <c r="AJ47" s="209"/>
      <c r="AK47" s="209"/>
      <c r="AL47" s="21"/>
      <c r="AM47" s="21"/>
      <c r="AN47" s="21"/>
      <c r="AO47" s="21"/>
    </row>
    <row r="48" spans="1:41" s="22" customFormat="1" ht="12.75" x14ac:dyDescent="0.25">
      <c r="A48" s="66"/>
      <c r="B48" s="66" t="s">
        <v>293</v>
      </c>
      <c r="C48" s="66"/>
      <c r="D48" s="66" t="s">
        <v>293</v>
      </c>
      <c r="E48" s="66"/>
      <c r="F48" s="66" t="s">
        <v>293</v>
      </c>
      <c r="G48" s="66"/>
      <c r="H48" s="66" t="s">
        <v>293</v>
      </c>
      <c r="I48" s="66"/>
      <c r="J48" s="66" t="s">
        <v>293</v>
      </c>
      <c r="K48" s="66"/>
      <c r="L48" s="66" t="s">
        <v>293</v>
      </c>
      <c r="M48" s="66"/>
      <c r="N48" s="66"/>
      <c r="O48" s="210" t="s">
        <v>170</v>
      </c>
      <c r="P48" s="211" t="s">
        <v>223</v>
      </c>
      <c r="Q48" s="211"/>
      <c r="R48" s="211" t="s">
        <v>527</v>
      </c>
      <c r="S48" s="211"/>
      <c r="T48" s="213"/>
      <c r="U48" s="213"/>
      <c r="V48" s="213"/>
      <c r="W48" s="213"/>
      <c r="X48" s="28"/>
      <c r="Y48" s="28"/>
      <c r="Z48" s="28"/>
      <c r="AA48" s="28"/>
      <c r="AB48" s="28"/>
      <c r="AC48" s="28"/>
      <c r="AD48" s="28"/>
      <c r="AE48" s="28"/>
      <c r="AF48" s="28"/>
      <c r="AG48" s="29"/>
      <c r="AH48" s="209"/>
      <c r="AI48" s="209"/>
      <c r="AJ48" s="209"/>
      <c r="AK48" s="209"/>
      <c r="AL48" s="21"/>
      <c r="AM48" s="21"/>
      <c r="AN48" s="21"/>
      <c r="AO48" s="21"/>
    </row>
    <row r="49" spans="1:41" s="22" customFormat="1" ht="12.75" x14ac:dyDescent="0.25">
      <c r="A49" s="66"/>
      <c r="B49" s="66"/>
      <c r="C49" s="66" t="s">
        <v>435</v>
      </c>
      <c r="D49" s="66"/>
      <c r="E49" s="66" t="s">
        <v>435</v>
      </c>
      <c r="F49" s="66"/>
      <c r="G49" s="66" t="s">
        <v>435</v>
      </c>
      <c r="H49" s="66"/>
      <c r="I49" s="66" t="s">
        <v>435</v>
      </c>
      <c r="J49" s="66"/>
      <c r="K49" s="66" t="s">
        <v>435</v>
      </c>
      <c r="L49" s="66"/>
      <c r="M49" s="66" t="s">
        <v>435</v>
      </c>
      <c r="N49" s="66"/>
      <c r="O49" s="210" t="s">
        <v>169</v>
      </c>
      <c r="P49" s="211" t="s">
        <v>416</v>
      </c>
      <c r="Q49" s="211"/>
      <c r="R49" s="211" t="s">
        <v>436</v>
      </c>
      <c r="S49" s="211"/>
      <c r="T49" s="213"/>
      <c r="U49" s="213"/>
      <c r="V49" s="213"/>
      <c r="W49" s="213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209"/>
      <c r="AI49" s="209"/>
      <c r="AJ49" s="209"/>
      <c r="AK49" s="209"/>
      <c r="AL49" s="21"/>
      <c r="AM49" s="21"/>
      <c r="AN49" s="21"/>
      <c r="AO49" s="21"/>
    </row>
    <row r="50" spans="1:41" s="22" customFormat="1" ht="12.75" x14ac:dyDescent="0.25">
      <c r="A50" s="66"/>
      <c r="B50" s="66"/>
      <c r="C50" s="66" t="s">
        <v>435</v>
      </c>
      <c r="D50" s="66"/>
      <c r="E50" s="66" t="s">
        <v>435</v>
      </c>
      <c r="F50" s="66"/>
      <c r="G50" s="66" t="s">
        <v>435</v>
      </c>
      <c r="H50" s="66"/>
      <c r="I50" s="66" t="s">
        <v>435</v>
      </c>
      <c r="J50" s="66"/>
      <c r="K50" s="66" t="s">
        <v>435</v>
      </c>
      <c r="L50" s="66"/>
      <c r="M50" s="66" t="s">
        <v>435</v>
      </c>
      <c r="N50" s="66"/>
      <c r="O50" s="210" t="s">
        <v>170</v>
      </c>
      <c r="P50" s="211" t="s">
        <v>417</v>
      </c>
      <c r="Q50" s="211"/>
      <c r="R50" s="211" t="s">
        <v>437</v>
      </c>
      <c r="S50" s="211"/>
      <c r="T50" s="213"/>
      <c r="U50" s="213"/>
      <c r="V50" s="213"/>
      <c r="W50" s="213"/>
      <c r="X50" s="28"/>
      <c r="Y50" s="28"/>
      <c r="Z50" s="28"/>
      <c r="AA50" s="28"/>
      <c r="AB50" s="28"/>
      <c r="AC50" s="28"/>
      <c r="AD50" s="28"/>
      <c r="AE50" s="28"/>
      <c r="AF50" s="28"/>
      <c r="AG50" s="29"/>
      <c r="AH50" s="209"/>
      <c r="AI50" s="209"/>
      <c r="AJ50" s="209"/>
      <c r="AK50" s="209"/>
      <c r="AL50" s="21"/>
      <c r="AM50" s="21"/>
      <c r="AN50" s="21"/>
      <c r="AO50" s="21"/>
    </row>
    <row r="51" spans="1:41" s="22" customFormat="1" ht="12.75" x14ac:dyDescent="0.25">
      <c r="A51" s="66"/>
      <c r="B51" s="66"/>
      <c r="C51" s="66" t="s">
        <v>435</v>
      </c>
      <c r="D51" s="66"/>
      <c r="E51" s="66" t="s">
        <v>435</v>
      </c>
      <c r="F51" s="66"/>
      <c r="G51" s="66" t="s">
        <v>435</v>
      </c>
      <c r="H51" s="66"/>
      <c r="I51" s="66" t="s">
        <v>435</v>
      </c>
      <c r="J51" s="66"/>
      <c r="K51" s="66" t="s">
        <v>435</v>
      </c>
      <c r="L51" s="66"/>
      <c r="M51" s="66" t="s">
        <v>435</v>
      </c>
      <c r="N51" s="66"/>
      <c r="O51" s="210" t="s">
        <v>169</v>
      </c>
      <c r="P51" s="211" t="s">
        <v>418</v>
      </c>
      <c r="Q51" s="211"/>
      <c r="R51" s="211" t="s">
        <v>438</v>
      </c>
      <c r="S51" s="211"/>
      <c r="T51" s="213"/>
      <c r="U51" s="213"/>
      <c r="V51" s="213"/>
      <c r="W51" s="213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209"/>
      <c r="AI51" s="209"/>
      <c r="AJ51" s="209"/>
      <c r="AK51" s="209"/>
      <c r="AL51" s="21"/>
      <c r="AM51" s="21"/>
      <c r="AN51" s="21"/>
      <c r="AO51" s="21"/>
    </row>
    <row r="52" spans="1:41" s="22" customFormat="1" ht="12.75" x14ac:dyDescent="0.25">
      <c r="A52" s="66"/>
      <c r="B52" s="66"/>
      <c r="C52" s="66" t="s">
        <v>435</v>
      </c>
      <c r="D52" s="66"/>
      <c r="E52" s="66" t="s">
        <v>435</v>
      </c>
      <c r="F52" s="66"/>
      <c r="G52" s="66" t="s">
        <v>435</v>
      </c>
      <c r="H52" s="66"/>
      <c r="I52" s="66" t="s">
        <v>435</v>
      </c>
      <c r="J52" s="66"/>
      <c r="K52" s="66" t="s">
        <v>435</v>
      </c>
      <c r="L52" s="66"/>
      <c r="M52" s="66" t="s">
        <v>435</v>
      </c>
      <c r="N52" s="66"/>
      <c r="O52" s="210" t="s">
        <v>170</v>
      </c>
      <c r="P52" s="211" t="s">
        <v>297</v>
      </c>
      <c r="Q52" s="211"/>
      <c r="R52" s="211" t="s">
        <v>439</v>
      </c>
      <c r="S52" s="211"/>
      <c r="T52" s="213"/>
      <c r="U52" s="213"/>
      <c r="V52" s="213"/>
      <c r="W52" s="213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09"/>
      <c r="AI52" s="209"/>
      <c r="AJ52" s="209"/>
      <c r="AK52" s="209"/>
      <c r="AL52" s="21"/>
      <c r="AM52" s="21"/>
      <c r="AN52" s="21"/>
      <c r="AO52" s="21"/>
    </row>
    <row r="53" spans="1:41" s="22" customFormat="1" ht="12.75" x14ac:dyDescent="0.25">
      <c r="A53" s="66"/>
      <c r="B53" s="66"/>
      <c r="C53" s="66" t="s">
        <v>435</v>
      </c>
      <c r="D53" s="66"/>
      <c r="E53" s="66" t="s">
        <v>435</v>
      </c>
      <c r="F53" s="66"/>
      <c r="G53" s="66" t="s">
        <v>435</v>
      </c>
      <c r="H53" s="66"/>
      <c r="I53" s="66" t="s">
        <v>435</v>
      </c>
      <c r="J53" s="66"/>
      <c r="K53" s="66" t="s">
        <v>435</v>
      </c>
      <c r="L53" s="66"/>
      <c r="M53" s="66" t="s">
        <v>435</v>
      </c>
      <c r="N53" s="66"/>
      <c r="O53" s="210" t="s">
        <v>170</v>
      </c>
      <c r="P53" s="211" t="s">
        <v>298</v>
      </c>
      <c r="Q53" s="211"/>
      <c r="R53" s="211" t="s">
        <v>444</v>
      </c>
      <c r="S53" s="211"/>
      <c r="T53" s="213"/>
      <c r="U53" s="213"/>
      <c r="V53" s="213"/>
      <c r="W53" s="213"/>
      <c r="X53" s="28"/>
      <c r="Y53" s="28"/>
      <c r="Z53" s="28"/>
      <c r="AA53" s="28"/>
      <c r="AB53" s="28"/>
      <c r="AC53" s="28"/>
      <c r="AD53" s="28"/>
      <c r="AE53" s="28"/>
      <c r="AF53" s="28"/>
      <c r="AG53" s="29"/>
      <c r="AH53" s="209"/>
      <c r="AI53" s="209"/>
      <c r="AJ53" s="209"/>
      <c r="AK53" s="209"/>
      <c r="AL53" s="21"/>
      <c r="AM53" s="21"/>
      <c r="AN53" s="21"/>
      <c r="AO53" s="21"/>
    </row>
    <row r="54" spans="1:41" s="22" customFormat="1" ht="12.75" x14ac:dyDescent="0.25">
      <c r="A54" s="66"/>
      <c r="B54" s="66"/>
      <c r="C54" s="66" t="s">
        <v>435</v>
      </c>
      <c r="D54" s="66"/>
      <c r="E54" s="66" t="s">
        <v>435</v>
      </c>
      <c r="F54" s="66"/>
      <c r="G54" s="66" t="s">
        <v>435</v>
      </c>
      <c r="H54" s="66"/>
      <c r="I54" s="66" t="s">
        <v>435</v>
      </c>
      <c r="J54" s="66"/>
      <c r="K54" s="66" t="s">
        <v>435</v>
      </c>
      <c r="L54" s="66"/>
      <c r="M54" s="66" t="s">
        <v>435</v>
      </c>
      <c r="N54" s="66"/>
      <c r="O54" s="210" t="s">
        <v>170</v>
      </c>
      <c r="P54" s="211" t="s">
        <v>434</v>
      </c>
      <c r="Q54" s="211"/>
      <c r="R54" s="211" t="s">
        <v>445</v>
      </c>
      <c r="S54" s="211"/>
      <c r="T54" s="213"/>
      <c r="U54" s="213"/>
      <c r="V54" s="213"/>
      <c r="W54" s="213"/>
      <c r="X54" s="28"/>
      <c r="Y54" s="28"/>
      <c r="Z54" s="28"/>
      <c r="AA54" s="28"/>
      <c r="AB54" s="28"/>
      <c r="AC54" s="28"/>
      <c r="AD54" s="28"/>
      <c r="AE54" s="28"/>
      <c r="AF54" s="28"/>
      <c r="AG54" s="29"/>
      <c r="AH54" s="209"/>
      <c r="AI54" s="209"/>
      <c r="AJ54" s="209"/>
      <c r="AK54" s="209"/>
      <c r="AL54" s="21"/>
      <c r="AM54" s="21"/>
      <c r="AN54" s="21"/>
      <c r="AO54" s="21"/>
    </row>
    <row r="55" spans="1:41" s="22" customFormat="1" ht="12.75" x14ac:dyDescent="0.25">
      <c r="A55" s="66"/>
      <c r="B55" s="66"/>
      <c r="C55" s="66" t="s">
        <v>435</v>
      </c>
      <c r="D55" s="66"/>
      <c r="E55" s="66" t="s">
        <v>435</v>
      </c>
      <c r="F55" s="66"/>
      <c r="G55" s="66" t="s">
        <v>435</v>
      </c>
      <c r="H55" s="66"/>
      <c r="I55" s="66" t="s">
        <v>435</v>
      </c>
      <c r="J55" s="66"/>
      <c r="K55" s="66" t="s">
        <v>435</v>
      </c>
      <c r="L55" s="66"/>
      <c r="M55" s="66" t="s">
        <v>435</v>
      </c>
      <c r="N55" s="66"/>
      <c r="O55" s="210" t="s">
        <v>170</v>
      </c>
      <c r="P55" s="211" t="s">
        <v>420</v>
      </c>
      <c r="Q55" s="211"/>
      <c r="R55" s="211" t="s">
        <v>446</v>
      </c>
      <c r="S55" s="211"/>
      <c r="T55" s="213"/>
      <c r="U55" s="213"/>
      <c r="V55" s="213"/>
      <c r="W55" s="213"/>
      <c r="X55" s="28"/>
      <c r="Y55" s="28"/>
      <c r="Z55" s="28"/>
      <c r="AA55" s="28"/>
      <c r="AB55" s="28"/>
      <c r="AC55" s="28"/>
      <c r="AD55" s="28"/>
      <c r="AE55" s="28"/>
      <c r="AF55" s="28"/>
      <c r="AG55" s="29"/>
      <c r="AH55" s="209"/>
      <c r="AI55" s="209"/>
      <c r="AJ55" s="209"/>
      <c r="AK55" s="209"/>
      <c r="AL55" s="21"/>
      <c r="AM55" s="21"/>
      <c r="AN55" s="21"/>
      <c r="AO55" s="21"/>
    </row>
    <row r="56" spans="1:41" s="22" customFormat="1" ht="12.75" x14ac:dyDescent="0.25">
      <c r="A56" s="66"/>
      <c r="B56" s="66"/>
      <c r="C56" s="66" t="s">
        <v>435</v>
      </c>
      <c r="D56" s="66"/>
      <c r="E56" s="66" t="s">
        <v>435</v>
      </c>
      <c r="F56" s="66"/>
      <c r="G56" s="66" t="s">
        <v>435</v>
      </c>
      <c r="H56" s="66"/>
      <c r="I56" s="66" t="s">
        <v>435</v>
      </c>
      <c r="J56" s="66"/>
      <c r="K56" s="66" t="s">
        <v>435</v>
      </c>
      <c r="L56" s="66"/>
      <c r="M56" s="66" t="s">
        <v>435</v>
      </c>
      <c r="N56" s="66"/>
      <c r="O56" s="210" t="s">
        <v>169</v>
      </c>
      <c r="P56" s="211" t="s">
        <v>306</v>
      </c>
      <c r="Q56" s="211"/>
      <c r="R56" s="211" t="s">
        <v>447</v>
      </c>
      <c r="S56" s="211"/>
      <c r="T56" s="213"/>
      <c r="U56" s="213"/>
      <c r="V56" s="213"/>
      <c r="W56" s="213"/>
      <c r="X56" s="28"/>
      <c r="Y56" s="28"/>
      <c r="Z56" s="28"/>
      <c r="AA56" s="28"/>
      <c r="AB56" s="28"/>
      <c r="AC56" s="28"/>
      <c r="AD56" s="28"/>
      <c r="AE56" s="28"/>
      <c r="AF56" s="28"/>
      <c r="AG56" s="29"/>
      <c r="AH56" s="209"/>
      <c r="AI56" s="209"/>
      <c r="AJ56" s="209"/>
      <c r="AK56" s="209"/>
      <c r="AL56" s="21"/>
      <c r="AM56" s="21"/>
      <c r="AN56" s="21"/>
      <c r="AO56" s="21"/>
    </row>
    <row r="57" spans="1:41" s="22" customFormat="1" ht="12.75" x14ac:dyDescent="0.25">
      <c r="A57" s="66"/>
      <c r="B57" s="66"/>
      <c r="C57" s="66" t="s">
        <v>293</v>
      </c>
      <c r="D57" s="66"/>
      <c r="E57" s="66" t="s">
        <v>293</v>
      </c>
      <c r="F57" s="66"/>
      <c r="G57" s="66" t="s">
        <v>293</v>
      </c>
      <c r="H57" s="66"/>
      <c r="I57" s="66" t="s">
        <v>293</v>
      </c>
      <c r="J57" s="66"/>
      <c r="K57" s="66" t="s">
        <v>293</v>
      </c>
      <c r="L57" s="66"/>
      <c r="M57" s="66" t="s">
        <v>293</v>
      </c>
      <c r="N57" s="66"/>
      <c r="O57" s="210" t="s">
        <v>169</v>
      </c>
      <c r="P57" s="211" t="s">
        <v>196</v>
      </c>
      <c r="Q57" s="211"/>
      <c r="R57" s="211" t="s">
        <v>323</v>
      </c>
      <c r="S57" s="211"/>
      <c r="T57" s="213"/>
      <c r="U57" s="213"/>
      <c r="V57" s="213"/>
      <c r="W57" s="213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09"/>
      <c r="AI57" s="209"/>
      <c r="AJ57" s="209"/>
      <c r="AK57" s="209"/>
      <c r="AL57" s="21"/>
      <c r="AM57" s="21"/>
      <c r="AN57" s="21"/>
      <c r="AO57" s="21"/>
    </row>
    <row r="58" spans="1:41" s="22" customFormat="1" ht="12.75" x14ac:dyDescent="0.25">
      <c r="A58" s="66"/>
      <c r="B58" s="66"/>
      <c r="C58" s="66" t="s">
        <v>293</v>
      </c>
      <c r="D58" s="66"/>
      <c r="E58" s="66" t="s">
        <v>293</v>
      </c>
      <c r="F58" s="66"/>
      <c r="G58" s="66" t="s">
        <v>293</v>
      </c>
      <c r="H58" s="66"/>
      <c r="I58" s="66" t="s">
        <v>293</v>
      </c>
      <c r="J58" s="66"/>
      <c r="K58" s="66" t="s">
        <v>293</v>
      </c>
      <c r="L58" s="66"/>
      <c r="M58" s="66" t="s">
        <v>293</v>
      </c>
      <c r="N58" s="66"/>
      <c r="O58" s="210" t="s">
        <v>169</v>
      </c>
      <c r="P58" s="211" t="s">
        <v>202</v>
      </c>
      <c r="Q58" s="211"/>
      <c r="R58" s="211"/>
      <c r="S58" s="211"/>
      <c r="T58" s="214" t="s">
        <v>173</v>
      </c>
      <c r="U58" s="214" t="s">
        <v>173</v>
      </c>
      <c r="V58" s="214" t="s">
        <v>173</v>
      </c>
      <c r="W58" s="214" t="s">
        <v>173</v>
      </c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209"/>
      <c r="AI58" s="209"/>
      <c r="AJ58" s="209"/>
      <c r="AK58" s="209"/>
      <c r="AL58" s="21"/>
      <c r="AM58" s="21"/>
      <c r="AN58" s="21"/>
      <c r="AO58" s="21"/>
    </row>
    <row r="59" spans="1:41" s="22" customFormat="1" ht="12.75" x14ac:dyDescent="0.25">
      <c r="A59" s="66"/>
      <c r="B59" s="66"/>
      <c r="C59" s="66" t="s">
        <v>293</v>
      </c>
      <c r="D59" s="66"/>
      <c r="E59" s="66" t="s">
        <v>293</v>
      </c>
      <c r="F59" s="66"/>
      <c r="G59" s="66" t="s">
        <v>293</v>
      </c>
      <c r="H59" s="66"/>
      <c r="I59" s="66" t="s">
        <v>293</v>
      </c>
      <c r="J59" s="66"/>
      <c r="K59" s="66" t="s">
        <v>293</v>
      </c>
      <c r="L59" s="66"/>
      <c r="M59" s="66" t="s">
        <v>293</v>
      </c>
      <c r="N59" s="66"/>
      <c r="O59" s="210" t="s">
        <v>170</v>
      </c>
      <c r="P59" s="211" t="s">
        <v>203</v>
      </c>
      <c r="Q59" s="211"/>
      <c r="R59" s="211" t="s">
        <v>204</v>
      </c>
      <c r="S59" s="211"/>
      <c r="T59" s="213"/>
      <c r="U59" s="213"/>
      <c r="V59" s="213"/>
      <c r="W59" s="213"/>
      <c r="X59" s="28"/>
      <c r="Y59" s="28"/>
      <c r="Z59" s="28"/>
      <c r="AA59" s="28"/>
      <c r="AB59" s="28"/>
      <c r="AC59" s="28"/>
      <c r="AD59" s="28"/>
      <c r="AE59" s="28"/>
      <c r="AF59" s="28"/>
      <c r="AG59" s="29"/>
      <c r="AH59" s="209"/>
      <c r="AI59" s="209"/>
      <c r="AJ59" s="209"/>
      <c r="AK59" s="209"/>
      <c r="AL59" s="21"/>
      <c r="AM59" s="21"/>
      <c r="AN59" s="21"/>
      <c r="AO59" s="21"/>
    </row>
    <row r="60" spans="1:41" s="22" customFormat="1" ht="12.75" x14ac:dyDescent="0.25">
      <c r="A60" s="66"/>
      <c r="B60" s="66"/>
      <c r="C60" s="66" t="s">
        <v>293</v>
      </c>
      <c r="D60" s="66"/>
      <c r="E60" s="66" t="s">
        <v>293</v>
      </c>
      <c r="F60" s="66"/>
      <c r="G60" s="66" t="s">
        <v>293</v>
      </c>
      <c r="H60" s="66"/>
      <c r="I60" s="66" t="s">
        <v>293</v>
      </c>
      <c r="J60" s="66"/>
      <c r="K60" s="66" t="s">
        <v>293</v>
      </c>
      <c r="L60" s="66"/>
      <c r="M60" s="66" t="s">
        <v>293</v>
      </c>
      <c r="N60" s="66"/>
      <c r="O60" s="210" t="s">
        <v>170</v>
      </c>
      <c r="P60" s="211" t="s">
        <v>206</v>
      </c>
      <c r="Q60" s="211"/>
      <c r="R60" s="211" t="s">
        <v>207</v>
      </c>
      <c r="S60" s="211"/>
      <c r="T60" s="213"/>
      <c r="U60" s="213"/>
      <c r="V60" s="213"/>
      <c r="W60" s="213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09"/>
      <c r="AI60" s="209"/>
      <c r="AJ60" s="209"/>
      <c r="AK60" s="209"/>
      <c r="AL60" s="21"/>
      <c r="AM60" s="21"/>
      <c r="AN60" s="21"/>
      <c r="AO60" s="21"/>
    </row>
    <row r="61" spans="1:41" s="22" customFormat="1" ht="12.75" x14ac:dyDescent="0.25">
      <c r="A61" s="66"/>
      <c r="B61" s="66"/>
      <c r="C61" s="66" t="s">
        <v>293</v>
      </c>
      <c r="D61" s="66"/>
      <c r="E61" s="66" t="s">
        <v>293</v>
      </c>
      <c r="F61" s="66"/>
      <c r="G61" s="66" t="s">
        <v>293</v>
      </c>
      <c r="H61" s="66"/>
      <c r="I61" s="66" t="s">
        <v>293</v>
      </c>
      <c r="J61" s="66"/>
      <c r="K61" s="66" t="s">
        <v>293</v>
      </c>
      <c r="L61" s="66"/>
      <c r="M61" s="66" t="s">
        <v>293</v>
      </c>
      <c r="N61" s="66"/>
      <c r="O61" s="210" t="s">
        <v>170</v>
      </c>
      <c r="P61" s="211" t="s">
        <v>209</v>
      </c>
      <c r="Q61" s="211"/>
      <c r="R61" s="211" t="s">
        <v>301</v>
      </c>
      <c r="S61" s="211"/>
      <c r="T61" s="213"/>
      <c r="U61" s="213"/>
      <c r="V61" s="213"/>
      <c r="W61" s="213"/>
      <c r="X61" s="28"/>
      <c r="Y61" s="28"/>
      <c r="Z61" s="28"/>
      <c r="AA61" s="28"/>
      <c r="AB61" s="28"/>
      <c r="AC61" s="28"/>
      <c r="AD61" s="28"/>
      <c r="AE61" s="28"/>
      <c r="AF61" s="28"/>
      <c r="AG61" s="29"/>
      <c r="AH61" s="209"/>
      <c r="AI61" s="209"/>
      <c r="AJ61" s="209"/>
      <c r="AK61" s="209"/>
      <c r="AL61" s="21"/>
      <c r="AM61" s="21"/>
      <c r="AN61" s="21"/>
      <c r="AO61" s="21"/>
    </row>
    <row r="62" spans="1:41" s="22" customFormat="1" ht="12.75" x14ac:dyDescent="0.25">
      <c r="A62" s="66"/>
      <c r="B62" s="66"/>
      <c r="C62" s="66" t="s">
        <v>293</v>
      </c>
      <c r="D62" s="66"/>
      <c r="E62" s="66" t="s">
        <v>293</v>
      </c>
      <c r="F62" s="66"/>
      <c r="G62" s="66" t="s">
        <v>293</v>
      </c>
      <c r="H62" s="66"/>
      <c r="I62" s="66" t="s">
        <v>293</v>
      </c>
      <c r="J62" s="66"/>
      <c r="K62" s="66" t="s">
        <v>293</v>
      </c>
      <c r="L62" s="66"/>
      <c r="M62" s="66" t="s">
        <v>293</v>
      </c>
      <c r="N62" s="66"/>
      <c r="O62" s="210" t="s">
        <v>170</v>
      </c>
      <c r="P62" s="211" t="s">
        <v>212</v>
      </c>
      <c r="Q62" s="211"/>
      <c r="R62" s="211" t="s">
        <v>528</v>
      </c>
      <c r="S62" s="211"/>
      <c r="T62" s="213"/>
      <c r="U62" s="213"/>
      <c r="V62" s="213"/>
      <c r="W62" s="213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09"/>
      <c r="AI62" s="209"/>
      <c r="AJ62" s="209"/>
      <c r="AK62" s="209"/>
      <c r="AL62" s="21"/>
      <c r="AM62" s="21"/>
      <c r="AN62" s="21"/>
      <c r="AO62" s="21"/>
    </row>
    <row r="63" spans="1:41" s="22" customFormat="1" ht="12.75" x14ac:dyDescent="0.25">
      <c r="A63" s="66"/>
      <c r="B63" s="66"/>
      <c r="C63" s="66" t="s">
        <v>293</v>
      </c>
      <c r="D63" s="66"/>
      <c r="E63" s="66" t="s">
        <v>293</v>
      </c>
      <c r="F63" s="66"/>
      <c r="G63" s="66" t="s">
        <v>293</v>
      </c>
      <c r="H63" s="66"/>
      <c r="I63" s="66" t="s">
        <v>293</v>
      </c>
      <c r="J63" s="66"/>
      <c r="K63" s="66" t="s">
        <v>293</v>
      </c>
      <c r="L63" s="66"/>
      <c r="M63" s="66" t="s">
        <v>293</v>
      </c>
      <c r="N63" s="66"/>
      <c r="O63" s="210" t="s">
        <v>169</v>
      </c>
      <c r="P63" s="211" t="s">
        <v>197</v>
      </c>
      <c r="Q63" s="211"/>
      <c r="R63" s="211" t="s">
        <v>311</v>
      </c>
      <c r="S63" s="211"/>
      <c r="T63" s="213"/>
      <c r="U63" s="213"/>
      <c r="V63" s="213"/>
      <c r="W63" s="213"/>
      <c r="X63" s="28"/>
      <c r="Y63" s="28"/>
      <c r="Z63" s="28"/>
      <c r="AA63" s="28"/>
      <c r="AB63" s="28"/>
      <c r="AC63" s="28"/>
      <c r="AD63" s="28"/>
      <c r="AE63" s="28"/>
      <c r="AF63" s="28"/>
      <c r="AG63" s="29"/>
      <c r="AH63" s="209"/>
      <c r="AI63" s="209"/>
      <c r="AJ63" s="209"/>
      <c r="AK63" s="209"/>
      <c r="AL63" s="21"/>
      <c r="AM63" s="21"/>
      <c r="AN63" s="21"/>
      <c r="AO63" s="21"/>
    </row>
    <row r="64" spans="1:41" s="22" customFormat="1" ht="12.75" x14ac:dyDescent="0.25">
      <c r="A64" s="66"/>
      <c r="B64" s="66"/>
      <c r="C64" s="66" t="s">
        <v>293</v>
      </c>
      <c r="D64" s="66"/>
      <c r="E64" s="66" t="s">
        <v>293</v>
      </c>
      <c r="F64" s="66"/>
      <c r="G64" s="66" t="s">
        <v>293</v>
      </c>
      <c r="H64" s="66"/>
      <c r="I64" s="66" t="s">
        <v>293</v>
      </c>
      <c r="J64" s="66"/>
      <c r="K64" s="66" t="s">
        <v>293</v>
      </c>
      <c r="L64" s="66"/>
      <c r="M64" s="66" t="s">
        <v>293</v>
      </c>
      <c r="N64" s="66"/>
      <c r="O64" s="210" t="s">
        <v>169</v>
      </c>
      <c r="P64" s="211" t="s">
        <v>191</v>
      </c>
      <c r="Q64" s="211"/>
      <c r="R64" s="211"/>
      <c r="S64" s="211"/>
      <c r="T64" s="214" t="s">
        <v>8</v>
      </c>
      <c r="U64" s="214" t="s">
        <v>8</v>
      </c>
      <c r="V64" s="214" t="s">
        <v>8</v>
      </c>
      <c r="W64" s="214" t="s">
        <v>8</v>
      </c>
      <c r="X64" s="28"/>
      <c r="Y64" s="28"/>
      <c r="Z64" s="28"/>
      <c r="AA64" s="28"/>
      <c r="AB64" s="28"/>
      <c r="AC64" s="28"/>
      <c r="AD64" s="28"/>
      <c r="AE64" s="28"/>
      <c r="AF64" s="28"/>
      <c r="AG64" s="29"/>
      <c r="AH64" s="209"/>
      <c r="AI64" s="209"/>
      <c r="AJ64" s="209"/>
      <c r="AK64" s="209"/>
      <c r="AL64" s="21"/>
      <c r="AM64" s="21"/>
      <c r="AN64" s="21"/>
      <c r="AO64" s="21"/>
    </row>
    <row r="65" spans="1:41" s="22" customFormat="1" ht="12.75" x14ac:dyDescent="0.25">
      <c r="A65" s="66"/>
      <c r="B65" s="66"/>
      <c r="C65" s="66" t="s">
        <v>293</v>
      </c>
      <c r="D65" s="66"/>
      <c r="E65" s="66" t="s">
        <v>293</v>
      </c>
      <c r="F65" s="66"/>
      <c r="G65" s="66" t="s">
        <v>293</v>
      </c>
      <c r="H65" s="66"/>
      <c r="I65" s="66" t="s">
        <v>293</v>
      </c>
      <c r="J65" s="66"/>
      <c r="K65" s="66" t="s">
        <v>293</v>
      </c>
      <c r="L65" s="66"/>
      <c r="M65" s="66" t="s">
        <v>293</v>
      </c>
      <c r="N65" s="66"/>
      <c r="O65" s="210" t="s">
        <v>170</v>
      </c>
      <c r="P65" s="211" t="s">
        <v>189</v>
      </c>
      <c r="Q65" s="211"/>
      <c r="R65" s="211" t="s">
        <v>294</v>
      </c>
      <c r="S65" s="211"/>
      <c r="T65" s="214"/>
      <c r="U65" s="214"/>
      <c r="V65" s="214"/>
      <c r="W65" s="214"/>
      <c r="X65" s="28"/>
      <c r="Y65" s="28"/>
      <c r="Z65" s="28"/>
      <c r="AA65" s="28"/>
      <c r="AB65" s="28"/>
      <c r="AC65" s="28"/>
      <c r="AD65" s="28"/>
      <c r="AE65" s="28"/>
      <c r="AF65" s="28"/>
      <c r="AG65" s="29"/>
      <c r="AH65" s="209"/>
      <c r="AI65" s="209"/>
      <c r="AJ65" s="209"/>
      <c r="AK65" s="209"/>
      <c r="AL65" s="21"/>
      <c r="AM65" s="21"/>
      <c r="AN65" s="21"/>
      <c r="AO65" s="21"/>
    </row>
    <row r="66" spans="1:41" s="22" customFormat="1" ht="12.75" x14ac:dyDescent="0.25">
      <c r="A66" s="66"/>
      <c r="B66" s="66"/>
      <c r="C66" s="66" t="s">
        <v>293</v>
      </c>
      <c r="D66" s="66"/>
      <c r="E66" s="66" t="s">
        <v>293</v>
      </c>
      <c r="F66" s="66"/>
      <c r="G66" s="66" t="s">
        <v>293</v>
      </c>
      <c r="H66" s="66"/>
      <c r="I66" s="66" t="s">
        <v>293</v>
      </c>
      <c r="J66" s="66"/>
      <c r="K66" s="66" t="s">
        <v>293</v>
      </c>
      <c r="L66" s="66"/>
      <c r="M66" s="66" t="s">
        <v>293</v>
      </c>
      <c r="N66" s="66"/>
      <c r="O66" s="210" t="s">
        <v>170</v>
      </c>
      <c r="P66" s="211" t="s">
        <v>296</v>
      </c>
      <c r="Q66" s="211"/>
      <c r="R66" s="211" t="s">
        <v>300</v>
      </c>
      <c r="S66" s="211"/>
      <c r="T66" s="213"/>
      <c r="U66" s="213"/>
      <c r="V66" s="213"/>
      <c r="W66" s="213"/>
      <c r="X66" s="28"/>
      <c r="Y66" s="28"/>
      <c r="Z66" s="28"/>
      <c r="AA66" s="28"/>
      <c r="AB66" s="28"/>
      <c r="AC66" s="28"/>
      <c r="AD66" s="28"/>
      <c r="AE66" s="28"/>
      <c r="AF66" s="28"/>
      <c r="AG66" s="29"/>
      <c r="AH66" s="209"/>
      <c r="AI66" s="209"/>
      <c r="AJ66" s="209"/>
      <c r="AK66" s="209"/>
      <c r="AL66" s="21"/>
      <c r="AM66" s="21"/>
      <c r="AN66" s="21"/>
      <c r="AO66" s="21"/>
    </row>
    <row r="67" spans="1:41" s="22" customFormat="1" ht="12.75" x14ac:dyDescent="0.25">
      <c r="A67" s="66"/>
      <c r="B67" s="66"/>
      <c r="C67" s="66" t="s">
        <v>293</v>
      </c>
      <c r="D67" s="66"/>
      <c r="E67" s="66" t="s">
        <v>293</v>
      </c>
      <c r="F67" s="66"/>
      <c r="G67" s="66" t="s">
        <v>293</v>
      </c>
      <c r="H67" s="66"/>
      <c r="I67" s="66" t="s">
        <v>293</v>
      </c>
      <c r="J67" s="66"/>
      <c r="K67" s="66" t="s">
        <v>293</v>
      </c>
      <c r="L67" s="66"/>
      <c r="M67" s="66" t="s">
        <v>293</v>
      </c>
      <c r="N67" s="66"/>
      <c r="O67" s="210" t="s">
        <v>170</v>
      </c>
      <c r="P67" s="211" t="s">
        <v>299</v>
      </c>
      <c r="Q67" s="211"/>
      <c r="R67" s="211" t="s">
        <v>302</v>
      </c>
      <c r="S67" s="211"/>
      <c r="T67" s="213"/>
      <c r="U67" s="213"/>
      <c r="V67" s="213"/>
      <c r="W67" s="213"/>
      <c r="X67" s="28"/>
      <c r="Y67" s="28"/>
      <c r="Z67" s="28"/>
      <c r="AA67" s="28"/>
      <c r="AB67" s="28"/>
      <c r="AC67" s="28"/>
      <c r="AD67" s="28"/>
      <c r="AE67" s="28"/>
      <c r="AF67" s="28"/>
      <c r="AG67" s="29"/>
      <c r="AH67" s="209"/>
      <c r="AI67" s="209"/>
      <c r="AJ67" s="209"/>
      <c r="AK67" s="209"/>
      <c r="AL67" s="21"/>
      <c r="AM67" s="21"/>
      <c r="AN67" s="21"/>
      <c r="AO67" s="21"/>
    </row>
    <row r="68" spans="1:41" s="22" customFormat="1" ht="12.75" x14ac:dyDescent="0.25">
      <c r="A68" s="66"/>
      <c r="B68" s="66"/>
      <c r="C68" s="66" t="s">
        <v>293</v>
      </c>
      <c r="D68" s="66"/>
      <c r="E68" s="66" t="s">
        <v>293</v>
      </c>
      <c r="F68" s="66"/>
      <c r="G68" s="66" t="s">
        <v>293</v>
      </c>
      <c r="H68" s="66"/>
      <c r="I68" s="66" t="s">
        <v>293</v>
      </c>
      <c r="J68" s="66"/>
      <c r="K68" s="66" t="s">
        <v>293</v>
      </c>
      <c r="L68" s="66"/>
      <c r="M68" s="66" t="s">
        <v>293</v>
      </c>
      <c r="N68" s="66"/>
      <c r="O68" s="210" t="s">
        <v>170</v>
      </c>
      <c r="P68" s="211" t="s">
        <v>305</v>
      </c>
      <c r="Q68" s="211"/>
      <c r="R68" s="211" t="s">
        <v>529</v>
      </c>
      <c r="S68" s="211"/>
      <c r="T68" s="213"/>
      <c r="U68" s="213"/>
      <c r="V68" s="213"/>
      <c r="W68" s="213"/>
      <c r="X68" s="28"/>
      <c r="Y68" s="28"/>
      <c r="Z68" s="28"/>
      <c r="AA68" s="28"/>
      <c r="AB68" s="28"/>
      <c r="AC68" s="28"/>
      <c r="AD68" s="28"/>
      <c r="AE68" s="28"/>
      <c r="AF68" s="28"/>
      <c r="AG68" s="29"/>
      <c r="AH68" s="209"/>
      <c r="AI68" s="209"/>
      <c r="AJ68" s="209"/>
      <c r="AK68" s="209"/>
      <c r="AL68" s="21"/>
      <c r="AM68" s="21"/>
      <c r="AN68" s="21"/>
      <c r="AO68" s="21"/>
    </row>
    <row r="69" spans="1:41" x14ac:dyDescent="0.2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09"/>
      <c r="Q69" s="209"/>
      <c r="R69" s="209"/>
      <c r="S69" s="209"/>
      <c r="T69" s="209"/>
      <c r="U69" s="209"/>
      <c r="V69" s="209"/>
      <c r="W69" s="209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</row>
    <row r="70" spans="1:41" x14ac:dyDescent="0.2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09"/>
      <c r="Q70" s="209"/>
      <c r="R70" s="209"/>
      <c r="S70" s="209"/>
      <c r="T70" s="209"/>
      <c r="U70" s="209"/>
      <c r="V70" s="209"/>
      <c r="W70" s="209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</row>
    <row r="71" spans="1:41" x14ac:dyDescent="0.2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09"/>
      <c r="Q71" s="209"/>
      <c r="R71" s="209"/>
      <c r="S71" s="209"/>
      <c r="T71" s="209"/>
      <c r="U71" s="209"/>
      <c r="V71" s="209"/>
      <c r="W71" s="209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</row>
    <row r="72" spans="1:41" x14ac:dyDescent="0.2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09"/>
      <c r="Q72" s="209"/>
      <c r="R72" s="209"/>
      <c r="S72" s="209"/>
      <c r="T72" s="209"/>
      <c r="U72" s="209"/>
      <c r="V72" s="209"/>
      <c r="W72" s="209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</row>
    <row r="73" spans="1:41" x14ac:dyDescent="0.2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09"/>
      <c r="Q73" s="209"/>
      <c r="R73" s="209"/>
      <c r="S73" s="209"/>
      <c r="T73" s="209"/>
      <c r="U73" s="209"/>
      <c r="V73" s="209"/>
      <c r="W73" s="209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</row>
    <row r="74" spans="1:41" x14ac:dyDescent="0.2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09"/>
      <c r="Q74" s="209"/>
      <c r="R74" s="209"/>
      <c r="S74" s="209"/>
      <c r="T74" s="209"/>
      <c r="U74" s="209"/>
      <c r="V74" s="209"/>
      <c r="W74" s="209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</row>
    <row r="75" spans="1:41" x14ac:dyDescent="0.2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09"/>
      <c r="Q75" s="209"/>
      <c r="R75" s="209"/>
      <c r="S75" s="209"/>
      <c r="T75" s="209"/>
      <c r="U75" s="209"/>
      <c r="V75" s="209"/>
      <c r="W75" s="209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</row>
    <row r="76" spans="1:41" x14ac:dyDescent="0.2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09"/>
      <c r="Q76" s="209"/>
      <c r="R76" s="209"/>
      <c r="S76" s="209"/>
      <c r="T76" s="209"/>
      <c r="U76" s="209"/>
      <c r="V76" s="209"/>
      <c r="W76" s="209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</row>
    <row r="77" spans="1:41" x14ac:dyDescent="0.2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09"/>
      <c r="Q77" s="209"/>
      <c r="R77" s="209"/>
      <c r="S77" s="209"/>
      <c r="T77" s="209"/>
      <c r="U77" s="209"/>
      <c r="V77" s="209"/>
      <c r="W77" s="209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</row>
    <row r="78" spans="1:41" x14ac:dyDescent="0.2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09"/>
      <c r="Q78" s="209"/>
      <c r="R78" s="209"/>
      <c r="S78" s="209"/>
      <c r="T78" s="209"/>
      <c r="U78" s="209"/>
      <c r="V78" s="209"/>
      <c r="W78" s="209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</row>
    <row r="79" spans="1:41" x14ac:dyDescent="0.2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09"/>
      <c r="Q79" s="209"/>
      <c r="R79" s="209"/>
      <c r="S79" s="209"/>
      <c r="T79" s="209"/>
      <c r="U79" s="209"/>
      <c r="V79" s="209"/>
      <c r="W79" s="209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</row>
    <row r="80" spans="1:41" x14ac:dyDescent="0.2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09"/>
      <c r="Q80" s="209"/>
      <c r="R80" s="209"/>
      <c r="S80" s="209"/>
      <c r="T80" s="209"/>
      <c r="U80" s="209"/>
      <c r="V80" s="209"/>
      <c r="W80" s="209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1" spans="1:37" x14ac:dyDescent="0.2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09"/>
      <c r="Q81" s="209"/>
      <c r="R81" s="209"/>
      <c r="S81" s="209"/>
      <c r="T81" s="209"/>
      <c r="U81" s="209"/>
      <c r="V81" s="209"/>
      <c r="W81" s="209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</row>
  </sheetData>
  <mergeCells count="8">
    <mergeCell ref="A3:C3"/>
    <mergeCell ref="O3:O4"/>
    <mergeCell ref="N3:N4"/>
    <mergeCell ref="Q3:Q4"/>
    <mergeCell ref="T3:W3"/>
    <mergeCell ref="P3:P4"/>
    <mergeCell ref="R3:R4"/>
    <mergeCell ref="S3:S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topLeftCell="A2" zoomScale="70" zoomScaleNormal="90" zoomScaleSheetLayoutView="70" workbookViewId="0">
      <selection activeCell="F25" sqref="A1:XFD1048576"/>
    </sheetView>
  </sheetViews>
  <sheetFormatPr defaultColWidth="8.85546875" defaultRowHeight="15" x14ac:dyDescent="0.25"/>
  <cols>
    <col min="1" max="1" width="40.7109375" style="10" customWidth="1"/>
    <col min="2" max="2" width="7.5703125" style="10" customWidth="1"/>
    <col min="3" max="7" width="31.42578125" style="10" customWidth="1"/>
    <col min="8" max="8" width="16.28515625" style="11" customWidth="1"/>
    <col min="9" max="9" width="35.85546875" style="11" customWidth="1"/>
    <col min="10" max="10" width="37.7109375" style="11" customWidth="1"/>
    <col min="11" max="11" width="35.5703125" style="11" customWidth="1"/>
    <col min="12" max="12" width="27.85546875" style="11" customWidth="1"/>
    <col min="13" max="13" width="25.7109375" style="11" customWidth="1"/>
    <col min="14" max="14" width="22.7109375" style="11" customWidth="1"/>
    <col min="15" max="15" width="32" style="11" customWidth="1"/>
    <col min="16" max="16" width="26.140625" style="11" customWidth="1"/>
    <col min="17" max="18" width="22.7109375" style="11" customWidth="1"/>
    <col min="19" max="19" width="30.7109375" style="11" customWidth="1"/>
    <col min="20" max="22" width="22.7109375" style="11" customWidth="1"/>
    <col min="23" max="23" width="32.85546875" style="11" customWidth="1"/>
    <col min="24" max="24" width="22.7109375" style="11" customWidth="1"/>
    <col min="25" max="16384" width="8.85546875" style="11"/>
  </cols>
  <sheetData>
    <row r="1" spans="1:18" s="4" customFormat="1" ht="13.9" customHeight="1" x14ac:dyDescent="0.25">
      <c r="A1" s="260" t="s">
        <v>75</v>
      </c>
      <c r="B1" s="260"/>
      <c r="C1" s="260"/>
      <c r="D1" s="260"/>
      <c r="E1" s="260"/>
      <c r="F1" s="260"/>
      <c r="G1" s="260"/>
      <c r="H1" s="176"/>
      <c r="I1" s="2"/>
      <c r="J1" s="2"/>
      <c r="K1" s="2"/>
      <c r="L1" s="2"/>
      <c r="M1" s="2"/>
      <c r="N1" s="2"/>
      <c r="O1" s="55"/>
      <c r="P1" s="3"/>
    </row>
    <row r="2" spans="1:18" s="8" customFormat="1" ht="12.75" x14ac:dyDescent="0.25">
      <c r="A2" s="172"/>
      <c r="B2" s="172"/>
      <c r="C2" s="172"/>
      <c r="D2" s="172"/>
      <c r="E2" s="172"/>
      <c r="F2" s="172"/>
      <c r="G2" s="172"/>
      <c r="H2" s="177"/>
      <c r="I2" s="5"/>
      <c r="J2" s="5"/>
      <c r="K2" s="5"/>
      <c r="L2" s="5"/>
      <c r="M2" s="5"/>
      <c r="N2" s="5"/>
      <c r="O2" s="6"/>
      <c r="P2" s="7"/>
    </row>
    <row r="3" spans="1:18" s="4" customFormat="1" ht="13.9" customHeight="1" x14ac:dyDescent="0.25">
      <c r="A3" s="260" t="s">
        <v>49</v>
      </c>
      <c r="B3" s="260"/>
      <c r="C3" s="260"/>
      <c r="D3" s="260"/>
      <c r="E3" s="260"/>
      <c r="F3" s="260"/>
      <c r="G3" s="260"/>
      <c r="H3" s="176"/>
      <c r="I3" s="2"/>
      <c r="J3" s="2"/>
      <c r="K3" s="2"/>
      <c r="L3" s="2"/>
      <c r="M3" s="2"/>
      <c r="N3" s="2"/>
      <c r="O3" s="55"/>
      <c r="P3" s="3"/>
    </row>
    <row r="4" spans="1:18" s="8" customFormat="1" ht="12.75" x14ac:dyDescent="0.25">
      <c r="A4" s="172"/>
      <c r="B4" s="172"/>
      <c r="C4" s="172"/>
      <c r="D4" s="172"/>
      <c r="E4" s="172"/>
      <c r="F4" s="172"/>
      <c r="G4" s="172"/>
      <c r="H4" s="177"/>
      <c r="I4" s="5"/>
      <c r="J4" s="5"/>
      <c r="K4" s="5"/>
      <c r="L4" s="5"/>
      <c r="M4" s="5"/>
      <c r="N4" s="5"/>
      <c r="O4" s="6"/>
      <c r="P4" s="7"/>
    </row>
    <row r="5" spans="1:18" s="8" customFormat="1" ht="14.45" customHeight="1" x14ac:dyDescent="0.25">
      <c r="A5" s="261" t="s">
        <v>17</v>
      </c>
      <c r="B5" s="263" t="s">
        <v>18</v>
      </c>
      <c r="C5" s="265" t="s">
        <v>76</v>
      </c>
      <c r="D5" s="267" t="s">
        <v>41</v>
      </c>
      <c r="E5" s="268" t="s">
        <v>42</v>
      </c>
      <c r="F5" s="269"/>
      <c r="G5" s="269"/>
      <c r="H5" s="171"/>
      <c r="I5" s="45"/>
      <c r="J5" s="45"/>
      <c r="M5" s="9"/>
      <c r="N5" s="9"/>
      <c r="O5" s="9"/>
      <c r="P5" s="9"/>
      <c r="Q5" s="9"/>
      <c r="R5" s="9"/>
    </row>
    <row r="6" spans="1:18" s="8" customFormat="1" ht="26.45" customHeight="1" x14ac:dyDescent="0.25">
      <c r="A6" s="262"/>
      <c r="B6" s="264"/>
      <c r="C6" s="266"/>
      <c r="D6" s="267"/>
      <c r="E6" s="235" t="s">
        <v>77</v>
      </c>
      <c r="F6" s="235" t="s">
        <v>78</v>
      </c>
      <c r="G6" s="235" t="s">
        <v>79</v>
      </c>
      <c r="H6" s="181"/>
      <c r="I6" s="9"/>
      <c r="J6" s="9"/>
    </row>
    <row r="7" spans="1:18" s="8" customFormat="1" ht="13.9" customHeight="1" thickBot="1" x14ac:dyDescent="0.3">
      <c r="A7" s="31" t="s">
        <v>2</v>
      </c>
      <c r="B7" s="31" t="s">
        <v>4</v>
      </c>
      <c r="C7" s="31" t="s">
        <v>3</v>
      </c>
      <c r="D7" s="31" t="s">
        <v>5</v>
      </c>
      <c r="E7" s="31" t="s">
        <v>8</v>
      </c>
      <c r="F7" s="31" t="s">
        <v>22</v>
      </c>
      <c r="G7" s="62" t="s">
        <v>23</v>
      </c>
      <c r="H7" s="181"/>
    </row>
    <row r="8" spans="1:18" s="8" customFormat="1" ht="38.25" x14ac:dyDescent="0.2">
      <c r="A8" s="184" t="s">
        <v>80</v>
      </c>
      <c r="B8" s="41" t="s">
        <v>29</v>
      </c>
      <c r="C8" s="74" t="s">
        <v>521</v>
      </c>
      <c r="D8" s="74" t="s">
        <v>522</v>
      </c>
      <c r="E8" s="74" t="s">
        <v>523</v>
      </c>
      <c r="F8" s="74" t="s">
        <v>524</v>
      </c>
      <c r="G8" s="75" t="s">
        <v>525</v>
      </c>
      <c r="H8" s="180"/>
    </row>
    <row r="9" spans="1:18" s="8" customFormat="1" ht="25.5" x14ac:dyDescent="0.2">
      <c r="A9" s="63" t="s">
        <v>43</v>
      </c>
      <c r="B9" s="42" t="s">
        <v>69</v>
      </c>
      <c r="C9" s="79" t="s">
        <v>81</v>
      </c>
      <c r="D9" s="79" t="s">
        <v>82</v>
      </c>
      <c r="E9" s="79" t="s">
        <v>83</v>
      </c>
      <c r="F9" s="79" t="s">
        <v>84</v>
      </c>
      <c r="G9" s="80" t="s">
        <v>506</v>
      </c>
      <c r="H9" s="180"/>
    </row>
    <row r="10" spans="1:18" s="8" customFormat="1" ht="38.25" x14ac:dyDescent="0.2">
      <c r="A10" s="63" t="s">
        <v>44</v>
      </c>
      <c r="B10" s="42" t="s">
        <v>70</v>
      </c>
      <c r="C10" s="79" t="s">
        <v>85</v>
      </c>
      <c r="D10" s="79" t="s">
        <v>86</v>
      </c>
      <c r="E10" s="79" t="s">
        <v>111</v>
      </c>
      <c r="F10" s="79" t="s">
        <v>112</v>
      </c>
      <c r="G10" s="80" t="s">
        <v>113</v>
      </c>
      <c r="H10" s="180"/>
    </row>
    <row r="11" spans="1:18" s="8" customFormat="1" ht="25.5" x14ac:dyDescent="0.2">
      <c r="A11" s="184" t="s">
        <v>87</v>
      </c>
      <c r="B11" s="42" t="s">
        <v>30</v>
      </c>
      <c r="C11" s="81" t="s">
        <v>88</v>
      </c>
      <c r="D11" s="81" t="s">
        <v>89</v>
      </c>
      <c r="E11" s="81" t="s">
        <v>90</v>
      </c>
      <c r="F11" s="81" t="s">
        <v>91</v>
      </c>
      <c r="G11" s="82" t="s">
        <v>92</v>
      </c>
      <c r="H11" s="180"/>
    </row>
    <row r="12" spans="1:18" s="8" customFormat="1" ht="12.75" x14ac:dyDescent="0.2">
      <c r="A12" s="63" t="s">
        <v>43</v>
      </c>
      <c r="B12" s="42" t="s">
        <v>93</v>
      </c>
      <c r="C12" s="64"/>
      <c r="D12" s="64"/>
      <c r="E12" s="64"/>
      <c r="F12" s="64"/>
      <c r="G12" s="65"/>
      <c r="H12" s="180"/>
    </row>
    <row r="13" spans="1:18" s="8" customFormat="1" ht="25.5" x14ac:dyDescent="0.2">
      <c r="A13" s="63" t="s">
        <v>44</v>
      </c>
      <c r="B13" s="42" t="s">
        <v>94</v>
      </c>
      <c r="C13" s="64"/>
      <c r="D13" s="64"/>
      <c r="E13" s="64"/>
      <c r="F13" s="64"/>
      <c r="G13" s="65"/>
      <c r="H13" s="180"/>
    </row>
    <row r="14" spans="1:18" s="8" customFormat="1" ht="12.75" x14ac:dyDescent="0.2">
      <c r="A14" s="90" t="s">
        <v>54</v>
      </c>
      <c r="B14" s="42" t="s">
        <v>31</v>
      </c>
      <c r="C14" s="79" t="s">
        <v>124</v>
      </c>
      <c r="D14" s="79" t="s">
        <v>125</v>
      </c>
      <c r="E14" s="79" t="s">
        <v>126</v>
      </c>
      <c r="F14" s="79" t="s">
        <v>127</v>
      </c>
      <c r="G14" s="80" t="s">
        <v>128</v>
      </c>
      <c r="H14" s="180"/>
    </row>
    <row r="15" spans="1:18" s="8" customFormat="1" ht="12.75" x14ac:dyDescent="0.2">
      <c r="A15" s="63" t="s">
        <v>43</v>
      </c>
      <c r="B15" s="42" t="s">
        <v>129</v>
      </c>
      <c r="C15" s="79" t="s">
        <v>130</v>
      </c>
      <c r="D15" s="79" t="s">
        <v>131</v>
      </c>
      <c r="E15" s="79" t="s">
        <v>132</v>
      </c>
      <c r="F15" s="79" t="s">
        <v>133</v>
      </c>
      <c r="G15" s="80" t="s">
        <v>134</v>
      </c>
      <c r="H15" s="180"/>
    </row>
    <row r="16" spans="1:18" s="8" customFormat="1" ht="26.25" thickBot="1" x14ac:dyDescent="0.25">
      <c r="A16" s="63" t="s">
        <v>44</v>
      </c>
      <c r="B16" s="91" t="s">
        <v>135</v>
      </c>
      <c r="C16" s="160" t="s">
        <v>136</v>
      </c>
      <c r="D16" s="160" t="s">
        <v>137</v>
      </c>
      <c r="E16" s="160" t="s">
        <v>138</v>
      </c>
      <c r="F16" s="160" t="s">
        <v>139</v>
      </c>
      <c r="G16" s="161" t="s">
        <v>140</v>
      </c>
    </row>
    <row r="17" spans="1:17" ht="14.45" x14ac:dyDescent="0.3">
      <c r="A17" s="178"/>
      <c r="B17" s="178"/>
      <c r="C17" s="178"/>
      <c r="D17" s="178"/>
      <c r="E17" s="178"/>
      <c r="F17" s="178"/>
      <c r="G17" s="178"/>
      <c r="H17" s="179"/>
    </row>
    <row r="18" spans="1:17" s="4" customFormat="1" ht="22.5" customHeight="1" x14ac:dyDescent="0.25">
      <c r="A18" s="260" t="s">
        <v>55</v>
      </c>
      <c r="B18" s="260"/>
      <c r="C18" s="260"/>
      <c r="D18" s="260"/>
      <c r="E18" s="260"/>
      <c r="F18" s="260"/>
      <c r="G18" s="260"/>
      <c r="H18" s="176"/>
      <c r="I18" s="2"/>
      <c r="J18" s="2"/>
      <c r="K18" s="2"/>
      <c r="L18" s="2"/>
      <c r="M18" s="2"/>
      <c r="N18" s="2"/>
      <c r="O18" s="55"/>
      <c r="P18" s="3"/>
    </row>
    <row r="19" spans="1:17" s="8" customFormat="1" ht="12.75" x14ac:dyDescent="0.25">
      <c r="A19" s="172"/>
      <c r="B19" s="172"/>
      <c r="C19" s="172"/>
      <c r="D19" s="172"/>
      <c r="E19" s="172"/>
      <c r="F19" s="172"/>
      <c r="G19" s="172"/>
      <c r="H19" s="177"/>
      <c r="I19" s="5"/>
      <c r="J19" s="5"/>
      <c r="K19" s="5"/>
      <c r="L19" s="5"/>
      <c r="M19" s="5"/>
      <c r="N19" s="5"/>
      <c r="O19" s="6"/>
      <c r="P19" s="7"/>
    </row>
    <row r="20" spans="1:17" s="8" customFormat="1" ht="46.5" customHeight="1" x14ac:dyDescent="0.25">
      <c r="A20" s="236" t="s">
        <v>17</v>
      </c>
      <c r="B20" s="236" t="s">
        <v>18</v>
      </c>
      <c r="C20" s="237" t="s">
        <v>95</v>
      </c>
      <c r="D20" s="66" t="s">
        <v>507</v>
      </c>
      <c r="E20" s="218" t="s">
        <v>459</v>
      </c>
      <c r="F20" s="172"/>
      <c r="G20" s="177"/>
      <c r="H20" s="180"/>
    </row>
    <row r="21" spans="1:17" s="8" customFormat="1" ht="13.5" thickBot="1" x14ac:dyDescent="0.3">
      <c r="A21" s="31" t="s">
        <v>2</v>
      </c>
      <c r="B21" s="31" t="s">
        <v>4</v>
      </c>
      <c r="C21" s="31" t="s">
        <v>3</v>
      </c>
      <c r="D21" s="31" t="s">
        <v>5</v>
      </c>
      <c r="E21" s="72" t="s">
        <v>8</v>
      </c>
      <c r="F21" s="172"/>
      <c r="G21" s="177"/>
      <c r="H21" s="180"/>
    </row>
    <row r="22" spans="1:17" s="8" customFormat="1" ht="39" thickBot="1" x14ac:dyDescent="0.25">
      <c r="A22" s="184" t="s">
        <v>96</v>
      </c>
      <c r="B22" s="40" t="s">
        <v>29</v>
      </c>
      <c r="C22" s="76" t="s">
        <v>56</v>
      </c>
      <c r="D22" s="76" t="s">
        <v>56</v>
      </c>
      <c r="E22" s="77" t="s">
        <v>56</v>
      </c>
      <c r="F22" s="172"/>
      <c r="G22" s="177"/>
      <c r="H22" s="180"/>
    </row>
    <row r="23" spans="1:17" ht="14.45" x14ac:dyDescent="0.3">
      <c r="A23" s="178"/>
      <c r="B23" s="178"/>
      <c r="C23" s="178"/>
      <c r="D23" s="178"/>
      <c r="E23" s="178"/>
      <c r="F23" s="178"/>
      <c r="G23" s="178"/>
      <c r="H23" s="179"/>
    </row>
    <row r="24" spans="1:17" s="4" customFormat="1" ht="13.9" customHeight="1" x14ac:dyDescent="0.25">
      <c r="A24" s="260" t="s">
        <v>57</v>
      </c>
      <c r="B24" s="260"/>
      <c r="C24" s="260"/>
      <c r="D24" s="260"/>
      <c r="E24" s="260"/>
      <c r="F24" s="260"/>
      <c r="G24" s="260"/>
      <c r="H24" s="176"/>
      <c r="I24" s="2"/>
      <c r="J24" s="2"/>
      <c r="K24" s="2"/>
      <c r="L24" s="2"/>
      <c r="M24" s="2"/>
      <c r="N24" s="2"/>
      <c r="O24" s="55"/>
      <c r="P24" s="3"/>
    </row>
    <row r="25" spans="1:17" ht="14.45" x14ac:dyDescent="0.3">
      <c r="A25" s="178"/>
      <c r="B25" s="178"/>
      <c r="C25" s="178"/>
      <c r="D25" s="178"/>
      <c r="E25" s="178"/>
      <c r="F25" s="178"/>
      <c r="G25" s="178"/>
      <c r="H25" s="179"/>
    </row>
    <row r="26" spans="1:17" s="8" customFormat="1" ht="14.45" customHeight="1" x14ac:dyDescent="0.25">
      <c r="A26" s="261" t="s">
        <v>17</v>
      </c>
      <c r="B26" s="263" t="s">
        <v>18</v>
      </c>
      <c r="C26" s="265" t="s">
        <v>41</v>
      </c>
      <c r="D26" s="268" t="s">
        <v>42</v>
      </c>
      <c r="E26" s="269"/>
      <c r="F26" s="269"/>
      <c r="G26" s="171"/>
      <c r="H26" s="180"/>
      <c r="J26" s="9"/>
      <c r="K26" s="9"/>
      <c r="L26" s="9"/>
      <c r="M26" s="9"/>
      <c r="N26" s="9"/>
      <c r="O26" s="9"/>
    </row>
    <row r="27" spans="1:17" s="8" customFormat="1" ht="42" customHeight="1" x14ac:dyDescent="0.25">
      <c r="A27" s="262"/>
      <c r="B27" s="264"/>
      <c r="C27" s="271"/>
      <c r="D27" s="235" t="s">
        <v>19</v>
      </c>
      <c r="E27" s="235" t="s">
        <v>20</v>
      </c>
      <c r="F27" s="235" t="s">
        <v>21</v>
      </c>
      <c r="G27" s="181"/>
      <c r="H27" s="180"/>
    </row>
    <row r="28" spans="1:17" s="8" customFormat="1" ht="15" customHeight="1" thickBot="1" x14ac:dyDescent="0.3">
      <c r="A28" s="31" t="s">
        <v>2</v>
      </c>
      <c r="B28" s="59" t="s">
        <v>4</v>
      </c>
      <c r="C28" s="62" t="s">
        <v>3</v>
      </c>
      <c r="D28" s="58" t="s">
        <v>5</v>
      </c>
      <c r="E28" s="58" t="s">
        <v>8</v>
      </c>
      <c r="F28" s="58" t="s">
        <v>22</v>
      </c>
      <c r="G28" s="181"/>
      <c r="H28" s="180"/>
    </row>
    <row r="29" spans="1:17" s="8" customFormat="1" ht="27.6" customHeight="1" thickBot="1" x14ac:dyDescent="0.25">
      <c r="A29" s="184" t="s">
        <v>34</v>
      </c>
      <c r="B29" s="40" t="s">
        <v>29</v>
      </c>
      <c r="C29" s="193"/>
      <c r="D29" s="60"/>
      <c r="E29" s="60"/>
      <c r="F29" s="67"/>
      <c r="G29" s="180"/>
      <c r="H29" s="180"/>
    </row>
    <row r="30" spans="1:17" x14ac:dyDescent="0.25">
      <c r="A30" s="178"/>
      <c r="B30" s="178"/>
      <c r="C30" s="178"/>
      <c r="D30" s="178"/>
      <c r="E30" s="178"/>
      <c r="F30" s="178"/>
      <c r="G30" s="178"/>
      <c r="H30" s="179"/>
    </row>
    <row r="31" spans="1:17" s="25" customFormat="1" x14ac:dyDescent="0.25">
      <c r="A31" s="260" t="s">
        <v>97</v>
      </c>
      <c r="B31" s="260"/>
      <c r="C31" s="260"/>
      <c r="D31" s="260"/>
      <c r="E31" s="234"/>
      <c r="F31" s="234"/>
      <c r="G31" s="174"/>
      <c r="H31" s="174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5" customFormat="1" x14ac:dyDescent="0.25">
      <c r="A32" s="234"/>
      <c r="B32" s="169"/>
      <c r="C32" s="234"/>
      <c r="D32" s="234"/>
      <c r="E32" s="234"/>
      <c r="F32" s="234"/>
      <c r="G32" s="174"/>
      <c r="H32" s="174"/>
      <c r="I32" s="12"/>
      <c r="J32" s="12"/>
      <c r="K32" s="12"/>
      <c r="L32" s="12"/>
      <c r="M32" s="12"/>
      <c r="N32" s="12"/>
      <c r="O32" s="12"/>
      <c r="P32" s="12"/>
      <c r="Q32" s="12"/>
    </row>
    <row r="33" spans="1:15" s="20" customFormat="1" x14ac:dyDescent="0.25">
      <c r="A33" s="272" t="s">
        <v>17</v>
      </c>
      <c r="B33" s="273" t="s">
        <v>18</v>
      </c>
      <c r="C33" s="273" t="s">
        <v>45</v>
      </c>
      <c r="D33" s="273"/>
      <c r="E33" s="273"/>
      <c r="F33" s="236" t="s">
        <v>46</v>
      </c>
      <c r="G33" s="236" t="s">
        <v>58</v>
      </c>
      <c r="H33" s="270" t="s">
        <v>33</v>
      </c>
      <c r="I33" s="12"/>
      <c r="J33" s="12"/>
      <c r="K33" s="12"/>
      <c r="L33" s="12"/>
      <c r="M33" s="12"/>
      <c r="N33" s="12"/>
      <c r="O33" s="12"/>
    </row>
    <row r="34" spans="1:15" s="27" customFormat="1" x14ac:dyDescent="0.25">
      <c r="A34" s="272"/>
      <c r="B34" s="273"/>
      <c r="C34" s="236" t="s">
        <v>47</v>
      </c>
      <c r="D34" s="236" t="s">
        <v>47</v>
      </c>
      <c r="E34" s="236" t="s">
        <v>47</v>
      </c>
      <c r="F34" s="236" t="s">
        <v>48</v>
      </c>
      <c r="G34" s="236" t="s">
        <v>48</v>
      </c>
      <c r="H34" s="270"/>
      <c r="I34" s="46"/>
      <c r="J34" s="46"/>
      <c r="K34" s="46"/>
      <c r="L34" s="46"/>
      <c r="M34" s="46"/>
      <c r="N34" s="46"/>
      <c r="O34" s="46"/>
    </row>
    <row r="35" spans="1:15" s="20" customFormat="1" ht="15.75" thickBot="1" x14ac:dyDescent="0.25">
      <c r="A35" s="56" t="s">
        <v>2</v>
      </c>
      <c r="B35" s="61" t="s">
        <v>4</v>
      </c>
      <c r="C35" s="61" t="s">
        <v>3</v>
      </c>
      <c r="D35" s="61" t="s">
        <v>5</v>
      </c>
      <c r="E35" s="61" t="s">
        <v>8</v>
      </c>
      <c r="F35" s="61" t="s">
        <v>22</v>
      </c>
      <c r="G35" s="61" t="s">
        <v>23</v>
      </c>
      <c r="H35" s="68" t="s">
        <v>24</v>
      </c>
      <c r="I35" s="46"/>
      <c r="J35" s="46"/>
      <c r="K35" s="46"/>
      <c r="L35" s="46"/>
      <c r="M35" s="46"/>
      <c r="N35" s="46"/>
      <c r="O35" s="46"/>
    </row>
    <row r="36" spans="1:15" s="20" customFormat="1" ht="42.6" customHeight="1" x14ac:dyDescent="0.2">
      <c r="A36" s="50" t="s">
        <v>98</v>
      </c>
      <c r="B36" s="47" t="s">
        <v>29</v>
      </c>
      <c r="C36" s="83" t="s">
        <v>99</v>
      </c>
      <c r="D36" s="83" t="s">
        <v>100</v>
      </c>
      <c r="E36" s="83" t="s">
        <v>101</v>
      </c>
      <c r="F36" s="83" t="s">
        <v>102</v>
      </c>
      <c r="G36" s="83" t="s">
        <v>103</v>
      </c>
      <c r="H36" s="51" t="s">
        <v>28</v>
      </c>
      <c r="I36" s="46"/>
      <c r="J36" s="46"/>
      <c r="K36" s="46"/>
      <c r="L36" s="46"/>
      <c r="M36" s="46"/>
      <c r="N36" s="46"/>
      <c r="O36" s="46"/>
    </row>
    <row r="37" spans="1:15" s="20" customFormat="1" x14ac:dyDescent="0.2">
      <c r="A37" s="63" t="s">
        <v>43</v>
      </c>
      <c r="B37" s="69" t="s">
        <v>69</v>
      </c>
      <c r="C37" s="78"/>
      <c r="D37" s="78"/>
      <c r="E37" s="78"/>
      <c r="F37" s="78"/>
      <c r="G37" s="78"/>
      <c r="H37" s="53" t="s">
        <v>28</v>
      </c>
      <c r="I37" s="46"/>
      <c r="J37" s="46"/>
      <c r="K37" s="46"/>
      <c r="L37" s="46"/>
      <c r="M37" s="46"/>
      <c r="N37" s="46"/>
      <c r="O37" s="46"/>
    </row>
    <row r="38" spans="1:15" s="20" customFormat="1" ht="25.5" x14ac:dyDescent="0.2">
      <c r="A38" s="63" t="s">
        <v>44</v>
      </c>
      <c r="B38" s="69" t="s">
        <v>70</v>
      </c>
      <c r="C38" s="78"/>
      <c r="D38" s="78"/>
      <c r="E38" s="78"/>
      <c r="F38" s="78"/>
      <c r="G38" s="78"/>
      <c r="H38" s="53" t="s">
        <v>28</v>
      </c>
      <c r="I38" s="46"/>
      <c r="J38" s="46"/>
      <c r="K38" s="46"/>
      <c r="L38" s="46"/>
      <c r="M38" s="46"/>
      <c r="N38" s="46"/>
      <c r="O38" s="46"/>
    </row>
    <row r="39" spans="1:15" s="20" customFormat="1" ht="27.75" customHeight="1" x14ac:dyDescent="0.2">
      <c r="A39" s="50" t="s">
        <v>32</v>
      </c>
      <c r="B39" s="48" t="s">
        <v>30</v>
      </c>
      <c r="C39" s="52" t="s">
        <v>28</v>
      </c>
      <c r="D39" s="84" t="s">
        <v>104</v>
      </c>
      <c r="E39" s="84" t="s">
        <v>105</v>
      </c>
      <c r="F39" s="84" t="s">
        <v>508</v>
      </c>
      <c r="G39" s="70" t="s">
        <v>28</v>
      </c>
      <c r="H39" s="53" t="s">
        <v>28</v>
      </c>
      <c r="I39" s="46"/>
      <c r="J39" s="46"/>
      <c r="K39" s="46"/>
      <c r="L39" s="46"/>
      <c r="M39" s="46"/>
      <c r="N39" s="46"/>
      <c r="O39" s="46"/>
    </row>
    <row r="40" spans="1:15" s="20" customFormat="1" ht="39" thickBot="1" x14ac:dyDescent="0.25">
      <c r="A40" s="50" t="s">
        <v>106</v>
      </c>
      <c r="B40" s="49" t="s">
        <v>31</v>
      </c>
      <c r="C40" s="54" t="s">
        <v>28</v>
      </c>
      <c r="D40" s="54" t="s">
        <v>28</v>
      </c>
      <c r="E40" s="54" t="s">
        <v>28</v>
      </c>
      <c r="F40" s="54" t="s">
        <v>28</v>
      </c>
      <c r="G40" s="54" t="s">
        <v>28</v>
      </c>
      <c r="H40" s="85" t="s">
        <v>107</v>
      </c>
      <c r="I40" s="46"/>
      <c r="J40" s="46"/>
      <c r="K40" s="46"/>
      <c r="L40" s="46"/>
      <c r="M40" s="46"/>
      <c r="N40" s="46"/>
      <c r="O40" s="46"/>
    </row>
    <row r="41" spans="1:15" s="20" customFormat="1" x14ac:dyDescent="0.25">
      <c r="A41" s="182" t="s">
        <v>74</v>
      </c>
      <c r="B41" s="183"/>
      <c r="C41" s="219"/>
      <c r="D41" s="220"/>
      <c r="E41" s="221"/>
      <c r="F41" s="165"/>
      <c r="G41" s="165"/>
      <c r="H41" s="165"/>
    </row>
    <row r="42" spans="1:15" s="20" customFormat="1" x14ac:dyDescent="0.25">
      <c r="A42" s="23"/>
      <c r="B42" s="26"/>
      <c r="C42" s="23"/>
      <c r="E42" s="24"/>
    </row>
  </sheetData>
  <mergeCells count="18">
    <mergeCell ref="H33:H34"/>
    <mergeCell ref="A18:G18"/>
    <mergeCell ref="A24:G24"/>
    <mergeCell ref="A26:A27"/>
    <mergeCell ref="B26:B27"/>
    <mergeCell ref="C26:C27"/>
    <mergeCell ref="D26:F26"/>
    <mergeCell ref="A31:D31"/>
    <mergeCell ref="A33:A34"/>
    <mergeCell ref="B33:B34"/>
    <mergeCell ref="C33:E33"/>
    <mergeCell ref="A1:G1"/>
    <mergeCell ref="A3:G3"/>
    <mergeCell ref="A5:A6"/>
    <mergeCell ref="B5:B6"/>
    <mergeCell ref="C5:C6"/>
    <mergeCell ref="D5:D6"/>
    <mergeCell ref="E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zoomScale="80" zoomScaleNormal="90" zoomScaleSheetLayoutView="8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G12" sqref="A1:XFD1048576"/>
    </sheetView>
  </sheetViews>
  <sheetFormatPr defaultColWidth="9.140625" defaultRowHeight="15" x14ac:dyDescent="0.25"/>
  <cols>
    <col min="1" max="1" width="42.140625" style="23" customWidth="1"/>
    <col min="2" max="2" width="27" style="23" customWidth="1"/>
    <col min="3" max="3" width="7.7109375" style="23" customWidth="1"/>
    <col min="4" max="4" width="11.42578125" style="20" customWidth="1"/>
    <col min="5" max="5" width="14.85546875" style="20" bestFit="1" customWidth="1"/>
    <col min="6" max="6" width="11.42578125" style="20" customWidth="1"/>
    <col min="7" max="7" width="14.85546875" style="20" bestFit="1" customWidth="1"/>
    <col min="8" max="8" width="11.42578125" style="20" customWidth="1"/>
    <col min="9" max="9" width="14.85546875" style="20" bestFit="1" customWidth="1"/>
    <col min="10" max="10" width="11.42578125" style="20" customWidth="1"/>
    <col min="11" max="11" width="14.85546875" style="20" bestFit="1" customWidth="1"/>
    <col min="12" max="12" width="11.42578125" style="20" customWidth="1"/>
    <col min="13" max="13" width="14.85546875" style="20" bestFit="1" customWidth="1"/>
    <col min="14" max="14" width="11.42578125" style="20" customWidth="1"/>
    <col min="15" max="15" width="14.85546875" style="20" bestFit="1" customWidth="1"/>
    <col min="16" max="16" width="11.42578125" style="20" customWidth="1"/>
    <col min="17" max="17" width="14.85546875" style="20" bestFit="1" customWidth="1"/>
    <col min="18" max="18" width="11.42578125" style="20" customWidth="1"/>
    <col min="19" max="19" width="14.85546875" style="20" bestFit="1" customWidth="1"/>
    <col min="20" max="20" width="8.85546875" style="20" customWidth="1"/>
    <col min="21" max="16384" width="9.140625" style="20"/>
  </cols>
  <sheetData>
    <row r="1" spans="1:20" ht="14.45" customHeight="1" x14ac:dyDescent="0.25">
      <c r="A1" s="245" t="s">
        <v>368</v>
      </c>
      <c r="B1" s="245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0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65"/>
      <c r="Q2" s="165"/>
      <c r="R2" s="165"/>
      <c r="S2" s="165"/>
    </row>
    <row r="3" spans="1:20" s="22" customFormat="1" ht="13.9" customHeight="1" x14ac:dyDescent="0.25">
      <c r="A3" s="261" t="s">
        <v>17</v>
      </c>
      <c r="B3" s="261" t="s">
        <v>66</v>
      </c>
      <c r="C3" s="263" t="s">
        <v>18</v>
      </c>
      <c r="D3" s="273" t="s">
        <v>45</v>
      </c>
      <c r="E3" s="273"/>
      <c r="F3" s="273"/>
      <c r="G3" s="273"/>
      <c r="H3" s="273"/>
      <c r="I3" s="270"/>
      <c r="J3" s="281" t="s">
        <v>71</v>
      </c>
      <c r="K3" s="282"/>
      <c r="L3" s="287" t="s">
        <v>530</v>
      </c>
      <c r="M3" s="288"/>
      <c r="N3" s="273" t="s">
        <v>42</v>
      </c>
      <c r="O3" s="273"/>
      <c r="P3" s="273"/>
      <c r="Q3" s="273"/>
      <c r="R3" s="273"/>
      <c r="S3" s="270"/>
      <c r="T3" s="21"/>
    </row>
    <row r="4" spans="1:20" s="22" customFormat="1" ht="37.5" customHeight="1" x14ac:dyDescent="0.25">
      <c r="A4" s="262"/>
      <c r="B4" s="262"/>
      <c r="C4" s="264"/>
      <c r="D4" s="274" t="s">
        <v>47</v>
      </c>
      <c r="E4" s="274"/>
      <c r="F4" s="274" t="s">
        <v>47</v>
      </c>
      <c r="G4" s="274"/>
      <c r="H4" s="274" t="s">
        <v>47</v>
      </c>
      <c r="I4" s="275"/>
      <c r="J4" s="283"/>
      <c r="K4" s="284"/>
      <c r="L4" s="289"/>
      <c r="M4" s="290"/>
      <c r="N4" s="274" t="s">
        <v>531</v>
      </c>
      <c r="O4" s="274"/>
      <c r="P4" s="274" t="s">
        <v>532</v>
      </c>
      <c r="Q4" s="274"/>
      <c r="R4" s="274" t="s">
        <v>533</v>
      </c>
      <c r="S4" s="275"/>
      <c r="T4" s="21"/>
    </row>
    <row r="5" spans="1:20" s="22" customFormat="1" ht="13.5" customHeight="1" x14ac:dyDescent="0.25">
      <c r="A5" s="262"/>
      <c r="B5" s="262"/>
      <c r="C5" s="264"/>
      <c r="D5" s="236" t="s">
        <v>67</v>
      </c>
      <c r="E5" s="238" t="s">
        <v>68</v>
      </c>
      <c r="F5" s="236" t="s">
        <v>67</v>
      </c>
      <c r="G5" s="238" t="s">
        <v>68</v>
      </c>
      <c r="H5" s="236" t="s">
        <v>67</v>
      </c>
      <c r="I5" s="238" t="s">
        <v>68</v>
      </c>
      <c r="J5" s="236" t="s">
        <v>67</v>
      </c>
      <c r="K5" s="238" t="s">
        <v>68</v>
      </c>
      <c r="L5" s="236" t="s">
        <v>67</v>
      </c>
      <c r="M5" s="238" t="s">
        <v>68</v>
      </c>
      <c r="N5" s="236" t="s">
        <v>67</v>
      </c>
      <c r="O5" s="238" t="s">
        <v>68</v>
      </c>
      <c r="P5" s="236" t="s">
        <v>67</v>
      </c>
      <c r="Q5" s="238" t="s">
        <v>68</v>
      </c>
      <c r="R5" s="236" t="s">
        <v>67</v>
      </c>
      <c r="S5" s="239" t="s">
        <v>68</v>
      </c>
      <c r="T5" s="21"/>
    </row>
    <row r="6" spans="1:20" s="71" customFormat="1" ht="13.5" thickBot="1" x14ac:dyDescent="0.3">
      <c r="A6" s="57" t="s">
        <v>2</v>
      </c>
      <c r="B6" s="57" t="s">
        <v>4</v>
      </c>
      <c r="C6" s="223" t="s">
        <v>3</v>
      </c>
      <c r="D6" s="223" t="s">
        <v>5</v>
      </c>
      <c r="E6" s="223" t="s">
        <v>8</v>
      </c>
      <c r="F6" s="223" t="s">
        <v>22</v>
      </c>
      <c r="G6" s="223">
        <f t="shared" ref="G6:S6" si="0">F6+1</f>
        <v>7</v>
      </c>
      <c r="H6" s="223">
        <f t="shared" si="0"/>
        <v>8</v>
      </c>
      <c r="I6" s="223">
        <f t="shared" si="0"/>
        <v>9</v>
      </c>
      <c r="J6" s="223">
        <f t="shared" si="0"/>
        <v>10</v>
      </c>
      <c r="K6" s="223">
        <f t="shared" si="0"/>
        <v>11</v>
      </c>
      <c r="L6" s="223">
        <f t="shared" si="0"/>
        <v>12</v>
      </c>
      <c r="M6" s="223">
        <f t="shared" si="0"/>
        <v>13</v>
      </c>
      <c r="N6" s="223">
        <f t="shared" si="0"/>
        <v>14</v>
      </c>
      <c r="O6" s="223">
        <f t="shared" si="0"/>
        <v>15</v>
      </c>
      <c r="P6" s="223">
        <f t="shared" si="0"/>
        <v>16</v>
      </c>
      <c r="Q6" s="223">
        <f t="shared" si="0"/>
        <v>17</v>
      </c>
      <c r="R6" s="223">
        <f t="shared" si="0"/>
        <v>18</v>
      </c>
      <c r="S6" s="223">
        <f t="shared" si="0"/>
        <v>19</v>
      </c>
      <c r="T6" s="21"/>
    </row>
    <row r="7" spans="1:20" s="22" customFormat="1" ht="51" x14ac:dyDescent="0.2">
      <c r="A7" s="251" t="s">
        <v>511</v>
      </c>
      <c r="B7" s="252" t="s">
        <v>510</v>
      </c>
      <c r="C7" s="225" t="s">
        <v>29</v>
      </c>
      <c r="D7" s="107" t="s">
        <v>408</v>
      </c>
      <c r="E7" s="107" t="s">
        <v>409</v>
      </c>
      <c r="F7" s="107" t="s">
        <v>408</v>
      </c>
      <c r="G7" s="107" t="s">
        <v>409</v>
      </c>
      <c r="H7" s="107" t="s">
        <v>408</v>
      </c>
      <c r="I7" s="107" t="s">
        <v>409</v>
      </c>
      <c r="J7" s="107" t="s">
        <v>408</v>
      </c>
      <c r="K7" s="107" t="s">
        <v>409</v>
      </c>
      <c r="L7" s="107" t="s">
        <v>408</v>
      </c>
      <c r="M7" s="107" t="s">
        <v>409</v>
      </c>
      <c r="N7" s="107" t="s">
        <v>408</v>
      </c>
      <c r="O7" s="107" t="s">
        <v>409</v>
      </c>
      <c r="P7" s="107" t="s">
        <v>408</v>
      </c>
      <c r="Q7" s="107" t="s">
        <v>409</v>
      </c>
      <c r="R7" s="107" t="s">
        <v>408</v>
      </c>
      <c r="S7" s="226" t="s">
        <v>409</v>
      </c>
      <c r="T7" s="21"/>
    </row>
    <row r="8" spans="1:20" s="71" customFormat="1" ht="38.25" x14ac:dyDescent="0.2">
      <c r="A8" s="251" t="s">
        <v>513</v>
      </c>
      <c r="B8" s="253" t="s">
        <v>28</v>
      </c>
      <c r="C8" s="43" t="s">
        <v>30</v>
      </c>
      <c r="D8" s="126" t="s">
        <v>28</v>
      </c>
      <c r="E8" s="113" t="s">
        <v>410</v>
      </c>
      <c r="F8" s="126" t="s">
        <v>28</v>
      </c>
      <c r="G8" s="113" t="s">
        <v>410</v>
      </c>
      <c r="H8" s="126" t="s">
        <v>28</v>
      </c>
      <c r="I8" s="113" t="s">
        <v>410</v>
      </c>
      <c r="J8" s="126" t="s">
        <v>28</v>
      </c>
      <c r="K8" s="113" t="s">
        <v>410</v>
      </c>
      <c r="L8" s="126" t="s">
        <v>28</v>
      </c>
      <c r="M8" s="113" t="s">
        <v>410</v>
      </c>
      <c r="N8" s="126" t="s">
        <v>28</v>
      </c>
      <c r="O8" s="113" t="s">
        <v>410</v>
      </c>
      <c r="P8" s="126" t="s">
        <v>28</v>
      </c>
      <c r="Q8" s="113" t="s">
        <v>410</v>
      </c>
      <c r="R8" s="126" t="s">
        <v>28</v>
      </c>
      <c r="S8" s="131" t="s">
        <v>410</v>
      </c>
      <c r="T8" s="21"/>
    </row>
    <row r="9" spans="1:20" s="71" customFormat="1" ht="25.5" x14ac:dyDescent="0.2">
      <c r="A9" s="251" t="s">
        <v>512</v>
      </c>
      <c r="B9" s="253" t="s">
        <v>28</v>
      </c>
      <c r="C9" s="43" t="s">
        <v>31</v>
      </c>
      <c r="D9" s="126" t="s">
        <v>28</v>
      </c>
      <c r="E9" s="113" t="s">
        <v>411</v>
      </c>
      <c r="F9" s="126" t="s">
        <v>28</v>
      </c>
      <c r="G9" s="113" t="s">
        <v>411</v>
      </c>
      <c r="H9" s="126" t="s">
        <v>28</v>
      </c>
      <c r="I9" s="113" t="s">
        <v>411</v>
      </c>
      <c r="J9" s="126" t="s">
        <v>28</v>
      </c>
      <c r="K9" s="113" t="s">
        <v>411</v>
      </c>
      <c r="L9" s="126" t="s">
        <v>28</v>
      </c>
      <c r="M9" s="113" t="s">
        <v>411</v>
      </c>
      <c r="N9" s="126" t="s">
        <v>28</v>
      </c>
      <c r="O9" s="113" t="s">
        <v>411</v>
      </c>
      <c r="P9" s="126" t="s">
        <v>28</v>
      </c>
      <c r="Q9" s="113" t="s">
        <v>411</v>
      </c>
      <c r="R9" s="126" t="s">
        <v>28</v>
      </c>
      <c r="S9" s="131" t="s">
        <v>411</v>
      </c>
      <c r="T9" s="21"/>
    </row>
    <row r="10" spans="1:20" s="71" customFormat="1" ht="51" x14ac:dyDescent="0.2">
      <c r="A10" s="192" t="s">
        <v>514</v>
      </c>
      <c r="B10" s="224" t="s">
        <v>509</v>
      </c>
      <c r="C10" s="43" t="s">
        <v>119</v>
      </c>
      <c r="D10" s="113" t="s">
        <v>414</v>
      </c>
      <c r="E10" s="113" t="s">
        <v>412</v>
      </c>
      <c r="F10" s="113" t="s">
        <v>414</v>
      </c>
      <c r="G10" s="113" t="s">
        <v>412</v>
      </c>
      <c r="H10" s="113" t="s">
        <v>414</v>
      </c>
      <c r="I10" s="113" t="s">
        <v>412</v>
      </c>
      <c r="J10" s="113" t="s">
        <v>414</v>
      </c>
      <c r="K10" s="113" t="s">
        <v>412</v>
      </c>
      <c r="L10" s="113" t="s">
        <v>414</v>
      </c>
      <c r="M10" s="113" t="s">
        <v>412</v>
      </c>
      <c r="N10" s="113" t="s">
        <v>414</v>
      </c>
      <c r="O10" s="113" t="s">
        <v>412</v>
      </c>
      <c r="P10" s="113" t="s">
        <v>414</v>
      </c>
      <c r="Q10" s="113" t="s">
        <v>412</v>
      </c>
      <c r="R10" s="113" t="s">
        <v>414</v>
      </c>
      <c r="S10" s="131" t="s">
        <v>412</v>
      </c>
      <c r="T10" s="21"/>
    </row>
    <row r="11" spans="1:20" s="71" customFormat="1" ht="51" x14ac:dyDescent="0.2">
      <c r="A11" s="231" t="s">
        <v>515</v>
      </c>
      <c r="B11" s="230" t="s">
        <v>28</v>
      </c>
      <c r="C11" s="43" t="s">
        <v>120</v>
      </c>
      <c r="D11" s="126" t="s">
        <v>28</v>
      </c>
      <c r="E11" s="126" t="s">
        <v>28</v>
      </c>
      <c r="F11" s="126" t="s">
        <v>28</v>
      </c>
      <c r="G11" s="113" t="s">
        <v>413</v>
      </c>
      <c r="H11" s="126" t="s">
        <v>28</v>
      </c>
      <c r="I11" s="113" t="s">
        <v>413</v>
      </c>
      <c r="J11" s="126" t="s">
        <v>28</v>
      </c>
      <c r="K11" s="113" t="s">
        <v>413</v>
      </c>
      <c r="L11" s="126" t="s">
        <v>28</v>
      </c>
      <c r="M11" s="113" t="s">
        <v>413</v>
      </c>
      <c r="N11" s="126" t="s">
        <v>28</v>
      </c>
      <c r="O11" s="113" t="s">
        <v>413</v>
      </c>
      <c r="P11" s="126" t="s">
        <v>28</v>
      </c>
      <c r="Q11" s="113" t="s">
        <v>413</v>
      </c>
      <c r="R11" s="126" t="s">
        <v>28</v>
      </c>
      <c r="S11" s="131" t="s">
        <v>413</v>
      </c>
      <c r="T11" s="21"/>
    </row>
    <row r="12" spans="1:20" s="71" customFormat="1" ht="26.25" thickBot="1" x14ac:dyDescent="0.25">
      <c r="A12" s="192" t="s">
        <v>118</v>
      </c>
      <c r="B12" s="230" t="s">
        <v>28</v>
      </c>
      <c r="C12" s="44" t="s">
        <v>121</v>
      </c>
      <c r="D12" s="89" t="s">
        <v>28</v>
      </c>
      <c r="E12" s="117" t="s">
        <v>415</v>
      </c>
      <c r="F12" s="89" t="s">
        <v>28</v>
      </c>
      <c r="G12" s="117" t="s">
        <v>415</v>
      </c>
      <c r="H12" s="89" t="s">
        <v>28</v>
      </c>
      <c r="I12" s="117" t="s">
        <v>415</v>
      </c>
      <c r="J12" s="89" t="s">
        <v>28</v>
      </c>
      <c r="K12" s="117" t="s">
        <v>415</v>
      </c>
      <c r="L12" s="89" t="s">
        <v>28</v>
      </c>
      <c r="M12" s="117" t="s">
        <v>415</v>
      </c>
      <c r="N12" s="89" t="s">
        <v>28</v>
      </c>
      <c r="O12" s="117" t="s">
        <v>415</v>
      </c>
      <c r="P12" s="89" t="s">
        <v>28</v>
      </c>
      <c r="Q12" s="117" t="s">
        <v>415</v>
      </c>
      <c r="R12" s="89" t="s">
        <v>28</v>
      </c>
      <c r="S12" s="155" t="s">
        <v>415</v>
      </c>
      <c r="T12" s="21"/>
    </row>
    <row r="13" spans="1:20" x14ac:dyDescent="0.25">
      <c r="A13" s="175"/>
      <c r="B13" s="175"/>
      <c r="C13" s="167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20" x14ac:dyDescent="0.25">
      <c r="A14" s="173" t="s">
        <v>358</v>
      </c>
      <c r="B14" s="173"/>
      <c r="C14" s="167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20" x14ac:dyDescent="0.25">
      <c r="A15" s="167"/>
      <c r="B15" s="167"/>
      <c r="C15" s="167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20" x14ac:dyDescent="0.25">
      <c r="A16" s="167"/>
      <c r="B16" s="167"/>
      <c r="C16" s="167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20" ht="14.45" customHeight="1" x14ac:dyDescent="0.25">
      <c r="A17" s="245" t="s">
        <v>368</v>
      </c>
      <c r="B17" s="245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20" x14ac:dyDescent="0.2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165"/>
      <c r="Q18" s="165"/>
      <c r="R18" s="165"/>
      <c r="S18" s="165"/>
    </row>
    <row r="19" spans="1:20" s="22" customFormat="1" ht="13.9" customHeight="1" x14ac:dyDescent="0.25">
      <c r="A19" s="276" t="s">
        <v>17</v>
      </c>
      <c r="B19" s="261" t="s">
        <v>66</v>
      </c>
      <c r="C19" s="278" t="s">
        <v>18</v>
      </c>
      <c r="D19" s="267" t="s">
        <v>45</v>
      </c>
      <c r="E19" s="267"/>
      <c r="F19" s="267"/>
      <c r="G19" s="267"/>
      <c r="H19" s="267"/>
      <c r="I19" s="280"/>
      <c r="J19" s="281" t="s">
        <v>359</v>
      </c>
      <c r="K19" s="282"/>
      <c r="L19" s="265" t="s">
        <v>534</v>
      </c>
      <c r="M19" s="285"/>
      <c r="N19" s="273" t="s">
        <v>42</v>
      </c>
      <c r="O19" s="273"/>
      <c r="P19" s="273"/>
      <c r="Q19" s="273"/>
      <c r="R19" s="273"/>
      <c r="S19" s="270"/>
      <c r="T19" s="21"/>
    </row>
    <row r="20" spans="1:20" s="22" customFormat="1" ht="39.75" customHeight="1" x14ac:dyDescent="0.25">
      <c r="A20" s="277"/>
      <c r="B20" s="262"/>
      <c r="C20" s="279"/>
      <c r="D20" s="274" t="s">
        <v>372</v>
      </c>
      <c r="E20" s="274"/>
      <c r="F20" s="274" t="s">
        <v>371</v>
      </c>
      <c r="G20" s="274"/>
      <c r="H20" s="274" t="s">
        <v>370</v>
      </c>
      <c r="I20" s="275"/>
      <c r="J20" s="283"/>
      <c r="K20" s="284"/>
      <c r="L20" s="271"/>
      <c r="M20" s="286"/>
      <c r="N20" s="274" t="s">
        <v>535</v>
      </c>
      <c r="O20" s="274"/>
      <c r="P20" s="274" t="s">
        <v>536</v>
      </c>
      <c r="Q20" s="274"/>
      <c r="R20" s="274" t="s">
        <v>537</v>
      </c>
      <c r="S20" s="275"/>
      <c r="T20" s="21"/>
    </row>
    <row r="21" spans="1:20" s="22" customFormat="1" ht="13.5" customHeight="1" x14ac:dyDescent="0.25">
      <c r="A21" s="277"/>
      <c r="B21" s="262"/>
      <c r="C21" s="279"/>
      <c r="D21" s="237" t="s">
        <v>67</v>
      </c>
      <c r="E21" s="238" t="s">
        <v>68</v>
      </c>
      <c r="F21" s="237" t="s">
        <v>67</v>
      </c>
      <c r="G21" s="238" t="s">
        <v>68</v>
      </c>
      <c r="H21" s="237" t="s">
        <v>67</v>
      </c>
      <c r="I21" s="238" t="s">
        <v>68</v>
      </c>
      <c r="J21" s="237" t="s">
        <v>67</v>
      </c>
      <c r="K21" s="238" t="s">
        <v>68</v>
      </c>
      <c r="L21" s="237" t="s">
        <v>67</v>
      </c>
      <c r="M21" s="238" t="s">
        <v>68</v>
      </c>
      <c r="N21" s="237" t="s">
        <v>67</v>
      </c>
      <c r="O21" s="238" t="s">
        <v>68</v>
      </c>
      <c r="P21" s="237" t="s">
        <v>67</v>
      </c>
      <c r="Q21" s="238" t="s">
        <v>68</v>
      </c>
      <c r="R21" s="237" t="s">
        <v>67</v>
      </c>
      <c r="S21" s="239" t="s">
        <v>68</v>
      </c>
      <c r="T21" s="21"/>
    </row>
    <row r="22" spans="1:20" s="71" customFormat="1" ht="13.5" thickBot="1" x14ac:dyDescent="0.3">
      <c r="A22" s="57" t="s">
        <v>2</v>
      </c>
      <c r="B22" s="57" t="s">
        <v>4</v>
      </c>
      <c r="C22" s="57" t="s">
        <v>3</v>
      </c>
      <c r="D22" s="57" t="s">
        <v>5</v>
      </c>
      <c r="E22" s="57" t="s">
        <v>8</v>
      </c>
      <c r="F22" s="57" t="s">
        <v>22</v>
      </c>
      <c r="G22" s="57" t="s">
        <v>23</v>
      </c>
      <c r="H22" s="57" t="s">
        <v>24</v>
      </c>
      <c r="I22" s="57" t="s">
        <v>25</v>
      </c>
      <c r="J22" s="57" t="s">
        <v>26</v>
      </c>
      <c r="K22" s="57" t="s">
        <v>27</v>
      </c>
      <c r="L22" s="57" t="s">
        <v>50</v>
      </c>
      <c r="M22" s="57" t="s">
        <v>51</v>
      </c>
      <c r="N22" s="57" t="s">
        <v>52</v>
      </c>
      <c r="O22" s="57" t="s">
        <v>53</v>
      </c>
      <c r="P22" s="57" t="s">
        <v>72</v>
      </c>
      <c r="Q22" s="57" t="s">
        <v>73</v>
      </c>
      <c r="R22" s="57" t="s">
        <v>110</v>
      </c>
      <c r="S22" s="57" t="s">
        <v>165</v>
      </c>
      <c r="T22" s="21"/>
    </row>
    <row r="23" spans="1:20" s="71" customFormat="1" ht="51" x14ac:dyDescent="0.2">
      <c r="A23" s="251" t="s">
        <v>511</v>
      </c>
      <c r="B23" s="252" t="s">
        <v>510</v>
      </c>
      <c r="C23" s="225" t="s">
        <v>29</v>
      </c>
      <c r="D23" s="139">
        <f>'Р3 (им.отч.)'!D36+'Р3 (неим.отч.)'!H29</f>
        <v>18042615.136</v>
      </c>
      <c r="E23" s="139">
        <f>'Р3 (им.отч.)'!E36</f>
        <v>212216881.47500002</v>
      </c>
      <c r="F23" s="139">
        <f>'Р3 (им.отч.)'!X36</f>
        <v>19602202.561000001</v>
      </c>
      <c r="G23" s="139">
        <f>'Р3 (им.отч.)'!Y36</f>
        <v>233533902.655</v>
      </c>
      <c r="H23" s="139">
        <f>'Р3 (им.отч.)'!AR36</f>
        <v>7036093.1359999999</v>
      </c>
      <c r="I23" s="139">
        <f>'Р3 (им.отч.)'!AS36</f>
        <v>283310967.30000001</v>
      </c>
      <c r="J23" s="139">
        <f>'Р4 (им.тек.ан)'!D36+'Р4 (неим.тек.ан)'!H29</f>
        <v>5970789.3660000004</v>
      </c>
      <c r="K23" s="139">
        <f>'Р4 (им.тек.ан)'!E36</f>
        <v>100102164.92500001</v>
      </c>
      <c r="L23" s="139">
        <f>'Р5 (им.тек.оц)'!D36+'Р5 (неим.тек.оц)'!H29</f>
        <v>11941578.732000001</v>
      </c>
      <c r="M23" s="139">
        <f>'Р5 (им.тек.оц)'!E36</f>
        <v>200204329.85000002</v>
      </c>
      <c r="N23" s="139">
        <f>'Р6 (им.очер)'!D36+'Р6 (неим.очер)'!H29</f>
        <v>25025680.974660002</v>
      </c>
      <c r="O23" s="139">
        <f>'Р6 (им.очер)'!E36</f>
        <v>243247516.75049999</v>
      </c>
      <c r="P23" s="139">
        <f>'Р7 (им.1 план)'!D36+'Р7 (неим.1 план)'!H29</f>
        <v>54184295.41505219</v>
      </c>
      <c r="Q23" s="139">
        <f>'Р7 (им.1 план)'!E36</f>
        <v>353081881.50268501</v>
      </c>
      <c r="R23" s="139">
        <f>'Р8 (им.2 план)'!D36+'Р8 (неим.2 план)'!H41</f>
        <v>117282834.18019861</v>
      </c>
      <c r="S23" s="145">
        <f>'Р8 (им.2 план)'!E36</f>
        <v>688010211.92571712</v>
      </c>
      <c r="T23" s="21"/>
    </row>
    <row r="24" spans="1:20" s="71" customFormat="1" ht="51" x14ac:dyDescent="0.2">
      <c r="A24" s="170" t="s">
        <v>115</v>
      </c>
      <c r="B24" s="253" t="s">
        <v>28</v>
      </c>
      <c r="C24" s="43" t="s">
        <v>30</v>
      </c>
      <c r="D24" s="126" t="s">
        <v>28</v>
      </c>
      <c r="E24" s="140">
        <f>'Р3 (им.отч.)'!D44+'Р3 (неим.отч.)'!D35</f>
        <v>275467634.54374999</v>
      </c>
      <c r="F24" s="126" t="s">
        <v>28</v>
      </c>
      <c r="G24" s="140">
        <f>'Р3 (им.отч.)'!X44+'Р3 (неим.отч.)'!J35</f>
        <v>275454262.54374999</v>
      </c>
      <c r="H24" s="126" t="s">
        <v>28</v>
      </c>
      <c r="I24" s="140">
        <f>'Р3 (им.отч.)'!AR44+'Р3 (неим.отч.)'!P35</f>
        <v>277065372.54374999</v>
      </c>
      <c r="J24" s="126" t="s">
        <v>28</v>
      </c>
      <c r="K24" s="140">
        <f>'Р4 (им.тек.ан)'!D44+'Р4 (неим.тек.ан)'!D35</f>
        <v>276180343.63875002</v>
      </c>
      <c r="L24" s="126" t="s">
        <v>28</v>
      </c>
      <c r="M24" s="140">
        <f>'Р5 (им.тек.оц)'!D44+'Р5 (неим.тек.оц)'!D35</f>
        <v>552360687.27750003</v>
      </c>
      <c r="N24" s="126" t="s">
        <v>28</v>
      </c>
      <c r="O24" s="140">
        <f>'Р6 (им.очер)'!D44+'Р6 (неим.очер)'!D35</f>
        <v>552389766.54129994</v>
      </c>
      <c r="P24" s="126" t="s">
        <v>28</v>
      </c>
      <c r="Q24" s="140">
        <f>'Р7 (им.1 план)'!D44+'Р7 (неим.1 план)'!D35</f>
        <v>513895131.20898896</v>
      </c>
      <c r="R24" s="126" t="s">
        <v>28</v>
      </c>
      <c r="S24" s="147">
        <f>'Р8 (им.2 план)'!D44+'Р8 (неим.2 план)'!D47</f>
        <v>513943113.36151242</v>
      </c>
      <c r="T24" s="21"/>
    </row>
    <row r="25" spans="1:20" s="71" customFormat="1" ht="31.5" customHeight="1" x14ac:dyDescent="0.2">
      <c r="A25" s="170" t="s">
        <v>116</v>
      </c>
      <c r="B25" s="253" t="s">
        <v>28</v>
      </c>
      <c r="C25" s="43" t="s">
        <v>31</v>
      </c>
      <c r="D25" s="126" t="s">
        <v>28</v>
      </c>
      <c r="E25" s="140">
        <f>'Р3 (им.отч.)'!E45+'Р3 (им.отч.)'!E46+'Р3 (неим.отч.)'!E36+'Р3 (неим.отч.)'!E37</f>
        <v>379700.9</v>
      </c>
      <c r="F25" s="126" t="s">
        <v>28</v>
      </c>
      <c r="G25" s="140">
        <f>'Р3 (им.отч.)'!Y45+'Р3 (им.отч.)'!Y46+'Р3 (неим.отч.)'!K36+'Р3 (неим.отч.)'!K37</f>
        <v>378956.9</v>
      </c>
      <c r="H25" s="126" t="s">
        <v>28</v>
      </c>
      <c r="I25" s="140">
        <f>'Р3 (им.отч.)'!AS45+'Р3 (им.отч.)'!AS46+'Р3 (неим.отч.)'!Q36+'Р3 (неим.отч.)'!Q37</f>
        <v>408838.9</v>
      </c>
      <c r="J25" s="126" t="s">
        <v>28</v>
      </c>
      <c r="K25" s="140">
        <f>'Р4 (им.тек.ан)'!E45+'Р4 (им.тек.ан)'!E46+'Р4 (неим.тек.ан)'!E36+'Р4 (неим.тек.ан)'!E37</f>
        <v>391823.23000000004</v>
      </c>
      <c r="L25" s="126" t="s">
        <v>28</v>
      </c>
      <c r="M25" s="140">
        <f>'Р5 (им.тек.оц)'!E45+'Р5 (им.тек.оц)'!E46+'Р5 (неим.тек.оц)'!E36+'Р5 (неим.тек.оц)'!E37</f>
        <v>783646.46000000008</v>
      </c>
      <c r="N25" s="126" t="s">
        <v>28</v>
      </c>
      <c r="O25" s="140">
        <f>'Р6 (им.очер)'!E45+'Р6 (им.очер)'!E46+'Р6 (неим.очер)'!E36+'Р6 (неим.очер)'!E37</f>
        <v>709428.07319999998</v>
      </c>
      <c r="P25" s="126" t="s">
        <v>28</v>
      </c>
      <c r="Q25" s="140">
        <f>'Р7 (им.1 план)'!E45+'Р7 (им.1 план)'!E46+'Р7 (неим.1 план)'!E36+'Р7 (неим.1 план)'!E37</f>
        <v>663279.59799599997</v>
      </c>
      <c r="R25" s="126" t="s">
        <v>28</v>
      </c>
      <c r="S25" s="147">
        <f>'Р8 (им.2 план)'!E45+'Р8 (им.2 план)'!E46+'Р8 (неим.2 план)'!E48+'Р8 (неим.2 план)'!E49</f>
        <v>607941.16501488013</v>
      </c>
      <c r="T25" s="21"/>
    </row>
    <row r="26" spans="1:20" s="71" customFormat="1" ht="51" x14ac:dyDescent="0.2">
      <c r="A26" s="192" t="s">
        <v>117</v>
      </c>
      <c r="B26" s="224" t="s">
        <v>509</v>
      </c>
      <c r="C26" s="43" t="s">
        <v>119</v>
      </c>
      <c r="D26" s="140">
        <f>('Р3 (им.отч.)'!D47+'Р3 (неим.отч.)'!D38)/2</f>
        <v>35.093039891581803</v>
      </c>
      <c r="E26" s="140">
        <f>'Р3 (им.отч.)'!E47+'Р3 (неим.отч.)'!E38</f>
        <v>212023861.57500002</v>
      </c>
      <c r="F26" s="140">
        <f>('Р3 (им.отч.)'!X47+'Р3 (неим.отч.)'!J38)/2</f>
        <v>54.308261752514198</v>
      </c>
      <c r="G26" s="140">
        <f>'Р3 (им.отч.)'!Y47+'Р3 (неим.отч.)'!K38</f>
        <v>233328254.755</v>
      </c>
      <c r="H26" s="140">
        <f>('Р3 (им.отч.)'!AR47+'Р3 (неим.отч.)'!P38)/2</f>
        <v>27.634587593344499</v>
      </c>
      <c r="I26" s="140">
        <f>'Р3 (им.отч.)'!AS47+'Р3 (неим.отч.)'!Q38</f>
        <v>284686547.40000004</v>
      </c>
      <c r="J26" s="140">
        <f>('Р4 (им.тек.ан)'!D47+'Р4 (неим.тек.ан)'!D38)/2</f>
        <v>27.71</v>
      </c>
      <c r="K26" s="140">
        <f>'Р4 (им.тек.ан)'!E47+'Р4 (неим.тек.ан)'!E38</f>
        <v>100609731.79000001</v>
      </c>
      <c r="L26" s="140">
        <f>('Р5 (им.тек.оц)'!D47+'Р5 (неим.тек.оц)'!D38)/2</f>
        <v>27.71</v>
      </c>
      <c r="M26" s="140">
        <f>'Р5 (им.тек.оц)'!E47+'Р5 (неим.тек.оц)'!E38</f>
        <v>201219463.58000001</v>
      </c>
      <c r="N26" s="140">
        <f>('Р6 (им.очер)'!D47+'Р6 (неим.очер)'!D38)/2</f>
        <v>29.57</v>
      </c>
      <c r="O26" s="140">
        <f>'Р6 (им.очер)'!E47+'Р6 (неим.очер)'!E38</f>
        <v>244365948.1311</v>
      </c>
      <c r="P26" s="140">
        <f>('Р7 (им.1 план)'!D47+'Р7 (неим.1 план)'!D38)/2</f>
        <v>31.06</v>
      </c>
      <c r="Q26" s="140">
        <f>'Р7 (им.1 план)'!E47+'Р7 (неим.1 план)'!E38</f>
        <v>354291159.52230304</v>
      </c>
      <c r="R26" s="140">
        <f>('Р8 (им.2 план)'!D47+'Р8 (неим.2 план)'!D38)/2</f>
        <v>16.305</v>
      </c>
      <c r="S26" s="147">
        <f>'Р8 (им.2 план)'!E47+'Р8 (неим.2 план)'!E50</f>
        <v>689322810.53083968</v>
      </c>
      <c r="T26" s="21"/>
    </row>
    <row r="27" spans="1:20" s="71" customFormat="1" ht="38.25" x14ac:dyDescent="0.2">
      <c r="A27" s="231" t="s">
        <v>519</v>
      </c>
      <c r="B27" s="230" t="s">
        <v>28</v>
      </c>
      <c r="C27" s="43" t="s">
        <v>120</v>
      </c>
      <c r="D27" s="126" t="s">
        <v>28</v>
      </c>
      <c r="E27" s="126" t="s">
        <v>28</v>
      </c>
      <c r="F27" s="126" t="s">
        <v>28</v>
      </c>
      <c r="G27" s="140">
        <f>G26/E26*100</f>
        <v>110.04811110492103</v>
      </c>
      <c r="H27" s="126" t="s">
        <v>28</v>
      </c>
      <c r="I27" s="140">
        <f>I26/G26*100</f>
        <v>122.01117592849072</v>
      </c>
      <c r="J27" s="126" t="s">
        <v>28</v>
      </c>
      <c r="K27" s="132" t="s">
        <v>28</v>
      </c>
      <c r="L27" s="126" t="s">
        <v>28</v>
      </c>
      <c r="M27" s="140">
        <f>M26/I26*100</f>
        <v>70.68105796276906</v>
      </c>
      <c r="N27" s="126" t="s">
        <v>28</v>
      </c>
      <c r="O27" s="140">
        <f>O26/M26*100</f>
        <v>121.44250053322799</v>
      </c>
      <c r="P27" s="126" t="s">
        <v>28</v>
      </c>
      <c r="Q27" s="140">
        <f>Q26/O26*100</f>
        <v>144.98384993159081</v>
      </c>
      <c r="R27" s="126" t="s">
        <v>28</v>
      </c>
      <c r="S27" s="147">
        <f>S26/Q26*100</f>
        <v>194.56393195366931</v>
      </c>
      <c r="T27" s="21"/>
    </row>
    <row r="28" spans="1:20" s="71" customFormat="1" ht="26.25" thickBot="1" x14ac:dyDescent="0.25">
      <c r="A28" s="192" t="s">
        <v>118</v>
      </c>
      <c r="B28" s="230" t="s">
        <v>28</v>
      </c>
      <c r="C28" s="128" t="s">
        <v>121</v>
      </c>
      <c r="D28" s="89" t="s">
        <v>28</v>
      </c>
      <c r="E28" s="143">
        <f>'Р3 (им.отч.)'!E48+'Р3 (неим.отч.)'!E39</f>
        <v>74405618.322186932</v>
      </c>
      <c r="F28" s="89" t="s">
        <v>28</v>
      </c>
      <c r="G28" s="143">
        <f>'Р3 (им.отч.)'!Y48+'Р3 (неим.отч.)'!K39</f>
        <v>126716519.33491856</v>
      </c>
      <c r="H28" s="89" t="s">
        <v>28</v>
      </c>
      <c r="I28" s="143">
        <f>'Р3 (им.отч.)'!AS48+'Р3 (неим.отч.)'!Q39</f>
        <v>78671953.307721213</v>
      </c>
      <c r="J28" s="89" t="s">
        <v>28</v>
      </c>
      <c r="K28" s="143">
        <f>'Р4 (им.тек.ан)'!E48+'Р4 (неим.тек.ан)'!E39</f>
        <v>27878956.679009002</v>
      </c>
      <c r="L28" s="89" t="s">
        <v>28</v>
      </c>
      <c r="M28" s="143">
        <f>'Р5 (им.тек.оц)'!E48+'Р5 (неим.тек.оц)'!E39</f>
        <v>55757913.358018003</v>
      </c>
      <c r="N28" s="89" t="s">
        <v>28</v>
      </c>
      <c r="O28" s="143">
        <f>'Р6 (им.очер)'!E48+'Р6 (неим.очер)'!E39</f>
        <v>72259010.862366274</v>
      </c>
      <c r="P28" s="89" t="s">
        <v>28</v>
      </c>
      <c r="Q28" s="143">
        <f>'Р7 (им.1 план)'!E48+'Р7 (неим.1 план)'!E39</f>
        <v>110042834.14762731</v>
      </c>
      <c r="R28" s="89" t="s">
        <v>28</v>
      </c>
      <c r="S28" s="154">
        <f>'Р8 (им.2 план)'!E48+'Р8 (неим.2 план)'!E51</f>
        <v>224788168.51410684</v>
      </c>
      <c r="T28" s="21"/>
    </row>
    <row r="29" spans="1:20" x14ac:dyDescent="0.25">
      <c r="E29" s="222"/>
      <c r="G29" s="222"/>
      <c r="I29" s="222"/>
      <c r="K29" s="222"/>
      <c r="M29" s="222"/>
      <c r="O29" s="222"/>
      <c r="Q29" s="222"/>
      <c r="S29" s="222"/>
    </row>
  </sheetData>
  <mergeCells count="26">
    <mergeCell ref="N3:S3"/>
    <mergeCell ref="N4:O4"/>
    <mergeCell ref="P4:Q4"/>
    <mergeCell ref="R4:S4"/>
    <mergeCell ref="A3:A5"/>
    <mergeCell ref="B3:B5"/>
    <mergeCell ref="C3:C5"/>
    <mergeCell ref="J3:K4"/>
    <mergeCell ref="L3:M4"/>
    <mergeCell ref="D3:I3"/>
    <mergeCell ref="D4:E4"/>
    <mergeCell ref="F4:G4"/>
    <mergeCell ref="H4:I4"/>
    <mergeCell ref="A19:A21"/>
    <mergeCell ref="C19:C21"/>
    <mergeCell ref="D19:I19"/>
    <mergeCell ref="J19:K20"/>
    <mergeCell ref="L19:M20"/>
    <mergeCell ref="B19:B21"/>
    <mergeCell ref="N19:S19"/>
    <mergeCell ref="D20:E20"/>
    <mergeCell ref="F20:G20"/>
    <mergeCell ref="H20:I20"/>
    <mergeCell ref="N20:O20"/>
    <mergeCell ref="P20:Q20"/>
    <mergeCell ref="R20:S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8"/>
  <sheetViews>
    <sheetView view="pageBreakPreview" zoomScale="70" zoomScaleNormal="50" zoomScaleSheetLayoutView="70" workbookViewId="0">
      <pane xSplit="2" ySplit="10" topLeftCell="C11" activePane="bottomRight" state="frozen"/>
      <selection activeCell="E37" sqref="E37"/>
      <selection pane="topRight" activeCell="E37" sqref="E37"/>
      <selection pane="bottomLeft" activeCell="E37" sqref="E3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8.42578125" style="23" bestFit="1" customWidth="1"/>
    <col min="5" max="5" width="14.28515625" style="23" customWidth="1"/>
    <col min="6" max="6" width="18" style="23" bestFit="1" customWidth="1"/>
    <col min="7" max="7" width="14.28515625" style="23" customWidth="1"/>
    <col min="8" max="8" width="16" style="23" bestFit="1" customWidth="1"/>
    <col min="9" max="9" width="14.28515625" style="23" customWidth="1"/>
    <col min="10" max="10" width="11.28515625" style="23" customWidth="1"/>
    <col min="11" max="11" width="14.28515625" style="23" customWidth="1"/>
    <col min="12" max="12" width="11.28515625" style="23" customWidth="1"/>
    <col min="13" max="13" width="14.28515625" style="23" customWidth="1"/>
    <col min="14" max="14" width="13.7109375" style="23" customWidth="1"/>
    <col min="15" max="15" width="14.28515625" style="23" customWidth="1"/>
    <col min="16" max="16" width="16" style="23" bestFit="1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18.42578125" style="23" bestFit="1" customWidth="1"/>
    <col min="25" max="25" width="14.28515625" style="23" customWidth="1"/>
    <col min="26" max="26" width="18" style="23" bestFit="1" customWidth="1"/>
    <col min="27" max="27" width="14.28515625" style="23" customWidth="1"/>
    <col min="28" max="28" width="16" style="23" bestFit="1" customWidth="1"/>
    <col min="29" max="29" width="14.28515625" style="23" customWidth="1"/>
    <col min="30" max="30" width="11.28515625" style="23" customWidth="1"/>
    <col min="31" max="31" width="14.28515625" style="23" customWidth="1"/>
    <col min="32" max="32" width="11.28515625" style="23" customWidth="1"/>
    <col min="33" max="33" width="14.28515625" style="23" customWidth="1"/>
    <col min="34" max="34" width="15.7109375" style="23" bestFit="1" customWidth="1"/>
    <col min="35" max="35" width="14.28515625" style="23" customWidth="1"/>
    <col min="36" max="36" width="16" style="23" bestFit="1" customWidth="1"/>
    <col min="37" max="37" width="14.28515625" style="23" customWidth="1"/>
    <col min="38" max="38" width="11.28515625" style="23" customWidth="1"/>
    <col min="39" max="39" width="14.28515625" style="23" customWidth="1"/>
    <col min="40" max="40" width="11.28515625" style="23" customWidth="1"/>
    <col min="41" max="41" width="16.42578125" style="23" bestFit="1" customWidth="1"/>
    <col min="42" max="42" width="11.28515625" style="23" customWidth="1"/>
    <col min="43" max="43" width="11.7109375" style="23" customWidth="1"/>
    <col min="44" max="44" width="18.42578125" style="23" bestFit="1" customWidth="1"/>
    <col min="45" max="45" width="14.28515625" style="23" customWidth="1"/>
    <col min="46" max="46" width="18" style="23" bestFit="1" customWidth="1"/>
    <col min="47" max="47" width="14.28515625" style="23" customWidth="1"/>
    <col min="48" max="48" width="16" style="23" bestFit="1" customWidth="1"/>
    <col min="49" max="49" width="14.28515625" style="23" customWidth="1"/>
    <col min="50" max="50" width="11.28515625" style="23" customWidth="1"/>
    <col min="51" max="51" width="14.28515625" style="23" customWidth="1"/>
    <col min="52" max="52" width="11.28515625" style="23" customWidth="1"/>
    <col min="53" max="53" width="14.28515625" style="23" customWidth="1"/>
    <col min="54" max="54" width="15.7109375" style="23" bestFit="1" customWidth="1"/>
    <col min="55" max="55" width="14.28515625" style="23" customWidth="1"/>
    <col min="56" max="56" width="16" style="23" bestFit="1" customWidth="1"/>
    <col min="57" max="57" width="18.7109375" style="23" bestFit="1" customWidth="1"/>
    <col min="58" max="58" width="11.28515625" style="23" customWidth="1"/>
    <col min="59" max="59" width="14.28515625" style="23" customWidth="1"/>
    <col min="60" max="60" width="14.5703125" style="23" customWidth="1"/>
    <col min="61" max="61" width="16.42578125" style="23" bestFit="1" customWidth="1"/>
    <col min="62" max="62" width="11.28515625" style="23" customWidth="1"/>
    <col min="63" max="63" width="11.7109375" style="23" customWidth="1"/>
    <col min="64" max="64" width="10.7109375" style="20" customWidth="1"/>
    <col min="65" max="65" width="16.28515625" style="20" customWidth="1"/>
    <col min="66" max="66" width="20.7109375" style="20" customWidth="1"/>
    <col min="67" max="67" width="10.7109375" style="20" customWidth="1"/>
    <col min="68" max="68" width="16.28515625" style="20" customWidth="1"/>
    <col min="69" max="69" width="10.7109375" style="20" customWidth="1"/>
    <col min="70" max="70" width="16.28515625" style="20" customWidth="1"/>
    <col min="71" max="71" width="20.7109375" style="20" customWidth="1"/>
    <col min="72" max="72" width="20" style="20" customWidth="1"/>
    <col min="73" max="16384" width="8.85546875" style="20"/>
  </cols>
  <sheetData>
    <row r="1" spans="1:80" ht="14.45" customHeight="1" x14ac:dyDescent="0.25">
      <c r="A1" s="304" t="s">
        <v>460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12"/>
      <c r="BM1" s="12"/>
      <c r="BN1" s="12"/>
      <c r="BO1" s="12"/>
      <c r="BP1" s="12"/>
      <c r="BQ1" s="12"/>
      <c r="BR1" s="12"/>
    </row>
    <row r="2" spans="1:80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144"/>
      <c r="BM2" s="144"/>
    </row>
    <row r="3" spans="1:80" ht="14.45" customHeight="1" x14ac:dyDescent="0.25">
      <c r="A3" s="304" t="s">
        <v>381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12"/>
      <c r="BM3" s="12"/>
      <c r="BN3" s="12"/>
      <c r="BO3" s="12"/>
      <c r="BP3" s="12"/>
      <c r="BQ3" s="12"/>
      <c r="BR3" s="12"/>
    </row>
    <row r="4" spans="1:80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144"/>
      <c r="BM4" s="144"/>
    </row>
    <row r="5" spans="1:80" s="22" customFormat="1" ht="13.9" customHeight="1" x14ac:dyDescent="0.25">
      <c r="A5" s="263" t="s">
        <v>17</v>
      </c>
      <c r="B5" s="263" t="s">
        <v>66</v>
      </c>
      <c r="C5" s="263" t="s">
        <v>18</v>
      </c>
      <c r="D5" s="273" t="s">
        <v>374</v>
      </c>
      <c r="E5" s="273"/>
      <c r="F5" s="273" t="s">
        <v>166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0"/>
      <c r="X5" s="273" t="s">
        <v>374</v>
      </c>
      <c r="Y5" s="273"/>
      <c r="Z5" s="273" t="s">
        <v>166</v>
      </c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0"/>
      <c r="AR5" s="273" t="s">
        <v>374</v>
      </c>
      <c r="AS5" s="273"/>
      <c r="AT5" s="273" t="s">
        <v>166</v>
      </c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0"/>
      <c r="BL5" s="29"/>
      <c r="BM5" s="29"/>
      <c r="BN5" s="29"/>
      <c r="BO5" s="29"/>
      <c r="BP5" s="29"/>
      <c r="BQ5" s="29"/>
      <c r="BR5" s="29"/>
      <c r="BS5" s="29"/>
      <c r="BT5" s="29"/>
      <c r="BU5" s="21"/>
      <c r="BV5" s="21"/>
      <c r="BW5" s="21"/>
      <c r="BX5" s="21"/>
      <c r="BY5" s="21"/>
      <c r="BZ5" s="21"/>
      <c r="CA5" s="21"/>
      <c r="CB5" s="21"/>
    </row>
    <row r="6" spans="1:80" s="22" customFormat="1" ht="41.25" customHeight="1" x14ac:dyDescent="0.25">
      <c r="A6" s="264"/>
      <c r="B6" s="264"/>
      <c r="C6" s="264"/>
      <c r="D6" s="273"/>
      <c r="E6" s="273"/>
      <c r="F6" s="273" t="s">
        <v>141</v>
      </c>
      <c r="G6" s="273"/>
      <c r="H6" s="273"/>
      <c r="I6" s="273"/>
      <c r="J6" s="273"/>
      <c r="K6" s="273"/>
      <c r="L6" s="273"/>
      <c r="M6" s="273"/>
      <c r="N6" s="273" t="s">
        <v>142</v>
      </c>
      <c r="O6" s="273"/>
      <c r="P6" s="273"/>
      <c r="Q6" s="273"/>
      <c r="R6" s="273"/>
      <c r="S6" s="273"/>
      <c r="T6" s="273"/>
      <c r="U6" s="273"/>
      <c r="V6" s="273" t="s">
        <v>143</v>
      </c>
      <c r="W6" s="270"/>
      <c r="X6" s="273"/>
      <c r="Y6" s="273"/>
      <c r="Z6" s="273" t="s">
        <v>141</v>
      </c>
      <c r="AA6" s="273"/>
      <c r="AB6" s="273"/>
      <c r="AC6" s="273"/>
      <c r="AD6" s="273"/>
      <c r="AE6" s="273"/>
      <c r="AF6" s="273"/>
      <c r="AG6" s="273"/>
      <c r="AH6" s="273" t="s">
        <v>142</v>
      </c>
      <c r="AI6" s="273"/>
      <c r="AJ6" s="273"/>
      <c r="AK6" s="273"/>
      <c r="AL6" s="273"/>
      <c r="AM6" s="273"/>
      <c r="AN6" s="273"/>
      <c r="AO6" s="273"/>
      <c r="AP6" s="273" t="s">
        <v>143</v>
      </c>
      <c r="AQ6" s="270"/>
      <c r="AR6" s="273"/>
      <c r="AS6" s="273"/>
      <c r="AT6" s="273" t="s">
        <v>141</v>
      </c>
      <c r="AU6" s="273"/>
      <c r="AV6" s="273"/>
      <c r="AW6" s="273"/>
      <c r="AX6" s="273"/>
      <c r="AY6" s="273"/>
      <c r="AZ6" s="273"/>
      <c r="BA6" s="273"/>
      <c r="BB6" s="273" t="s">
        <v>142</v>
      </c>
      <c r="BC6" s="273"/>
      <c r="BD6" s="273"/>
      <c r="BE6" s="273"/>
      <c r="BF6" s="273"/>
      <c r="BG6" s="273"/>
      <c r="BH6" s="273"/>
      <c r="BI6" s="273"/>
      <c r="BJ6" s="273" t="s">
        <v>143</v>
      </c>
      <c r="BK6" s="270"/>
      <c r="BL6" s="29"/>
      <c r="BM6" s="29"/>
      <c r="BN6" s="29"/>
      <c r="BO6" s="29"/>
      <c r="BP6" s="29"/>
      <c r="BQ6" s="29"/>
      <c r="BR6" s="29"/>
      <c r="BS6" s="29"/>
      <c r="BT6" s="29"/>
      <c r="BU6" s="21"/>
      <c r="BV6" s="21"/>
      <c r="BW6" s="21"/>
      <c r="BX6" s="21"/>
      <c r="BY6" s="21"/>
      <c r="BZ6" s="21"/>
      <c r="CA6" s="21"/>
      <c r="CB6" s="21"/>
    </row>
    <row r="7" spans="1:80" s="22" customFormat="1" ht="12.75" x14ac:dyDescent="0.25">
      <c r="A7" s="264"/>
      <c r="B7" s="264"/>
      <c r="C7" s="264"/>
      <c r="D7" s="273"/>
      <c r="E7" s="273"/>
      <c r="F7" s="273" t="s">
        <v>177</v>
      </c>
      <c r="G7" s="273"/>
      <c r="H7" s="301" t="s">
        <v>329</v>
      </c>
      <c r="I7" s="301"/>
      <c r="J7" s="301"/>
      <c r="K7" s="301"/>
      <c r="L7" s="301"/>
      <c r="M7" s="301"/>
      <c r="N7" s="273" t="s">
        <v>177</v>
      </c>
      <c r="O7" s="273"/>
      <c r="P7" s="301" t="s">
        <v>329</v>
      </c>
      <c r="Q7" s="301"/>
      <c r="R7" s="301"/>
      <c r="S7" s="301"/>
      <c r="T7" s="301"/>
      <c r="U7" s="301"/>
      <c r="V7" s="273"/>
      <c r="W7" s="270"/>
      <c r="X7" s="273"/>
      <c r="Y7" s="273"/>
      <c r="Z7" s="273" t="s">
        <v>177</v>
      </c>
      <c r="AA7" s="273"/>
      <c r="AB7" s="301" t="s">
        <v>329</v>
      </c>
      <c r="AC7" s="301"/>
      <c r="AD7" s="301"/>
      <c r="AE7" s="301"/>
      <c r="AF7" s="301"/>
      <c r="AG7" s="301"/>
      <c r="AH7" s="273" t="s">
        <v>177</v>
      </c>
      <c r="AI7" s="273"/>
      <c r="AJ7" s="301" t="s">
        <v>329</v>
      </c>
      <c r="AK7" s="301"/>
      <c r="AL7" s="301"/>
      <c r="AM7" s="301"/>
      <c r="AN7" s="301"/>
      <c r="AO7" s="301"/>
      <c r="AP7" s="273"/>
      <c r="AQ7" s="270"/>
      <c r="AR7" s="273"/>
      <c r="AS7" s="273"/>
      <c r="AT7" s="273" t="s">
        <v>177</v>
      </c>
      <c r="AU7" s="273"/>
      <c r="AV7" s="301" t="s">
        <v>329</v>
      </c>
      <c r="AW7" s="301"/>
      <c r="AX7" s="301"/>
      <c r="AY7" s="301"/>
      <c r="AZ7" s="301"/>
      <c r="BA7" s="301"/>
      <c r="BB7" s="273" t="s">
        <v>177</v>
      </c>
      <c r="BC7" s="273"/>
      <c r="BD7" s="301" t="s">
        <v>329</v>
      </c>
      <c r="BE7" s="301"/>
      <c r="BF7" s="301"/>
      <c r="BG7" s="301"/>
      <c r="BH7" s="301"/>
      <c r="BI7" s="301"/>
      <c r="BJ7" s="273"/>
      <c r="BK7" s="270"/>
      <c r="BL7" s="29"/>
      <c r="BM7" s="29"/>
      <c r="BN7" s="29"/>
      <c r="BO7" s="29"/>
      <c r="BP7" s="29"/>
      <c r="BQ7" s="29"/>
      <c r="BR7" s="29"/>
      <c r="BS7" s="29"/>
      <c r="BT7" s="29"/>
      <c r="BU7" s="21"/>
      <c r="BV7" s="21"/>
      <c r="BW7" s="21"/>
      <c r="BX7" s="21"/>
      <c r="BY7" s="21"/>
      <c r="BZ7" s="21"/>
      <c r="CA7" s="21"/>
      <c r="CB7" s="21"/>
    </row>
    <row r="8" spans="1:80" s="22" customFormat="1" ht="78" customHeight="1" x14ac:dyDescent="0.25">
      <c r="A8" s="264"/>
      <c r="B8" s="264"/>
      <c r="C8" s="264"/>
      <c r="D8" s="273"/>
      <c r="E8" s="273"/>
      <c r="F8" s="273"/>
      <c r="G8" s="273"/>
      <c r="H8" s="305" t="s">
        <v>340</v>
      </c>
      <c r="I8" s="306"/>
      <c r="J8" s="246" t="s">
        <v>341</v>
      </c>
      <c r="K8" s="247" t="s">
        <v>342</v>
      </c>
      <c r="L8" s="305" t="s">
        <v>343</v>
      </c>
      <c r="M8" s="306"/>
      <c r="N8" s="273"/>
      <c r="O8" s="273"/>
      <c r="P8" s="305" t="s">
        <v>344</v>
      </c>
      <c r="Q8" s="306"/>
      <c r="R8" s="246" t="s">
        <v>345</v>
      </c>
      <c r="S8" s="247" t="s">
        <v>346</v>
      </c>
      <c r="T8" s="305" t="s">
        <v>347</v>
      </c>
      <c r="U8" s="306"/>
      <c r="V8" s="273"/>
      <c r="W8" s="270"/>
      <c r="X8" s="273"/>
      <c r="Y8" s="273"/>
      <c r="Z8" s="273"/>
      <c r="AA8" s="273"/>
      <c r="AB8" s="301" t="s">
        <v>362</v>
      </c>
      <c r="AC8" s="301"/>
      <c r="AD8" s="302" t="s">
        <v>501</v>
      </c>
      <c r="AE8" s="303"/>
      <c r="AF8" s="301" t="s">
        <v>361</v>
      </c>
      <c r="AG8" s="301"/>
      <c r="AH8" s="273"/>
      <c r="AI8" s="273"/>
      <c r="AJ8" s="301" t="s">
        <v>364</v>
      </c>
      <c r="AK8" s="301"/>
      <c r="AL8" s="302" t="s">
        <v>504</v>
      </c>
      <c r="AM8" s="303"/>
      <c r="AN8" s="301" t="s">
        <v>367</v>
      </c>
      <c r="AO8" s="301"/>
      <c r="AP8" s="273"/>
      <c r="AQ8" s="270"/>
      <c r="AR8" s="273"/>
      <c r="AS8" s="273"/>
      <c r="AT8" s="273"/>
      <c r="AU8" s="273"/>
      <c r="AV8" s="301" t="s">
        <v>362</v>
      </c>
      <c r="AW8" s="301"/>
      <c r="AX8" s="302" t="s">
        <v>501</v>
      </c>
      <c r="AY8" s="303"/>
      <c r="AZ8" s="301" t="s">
        <v>361</v>
      </c>
      <c r="BA8" s="301"/>
      <c r="BB8" s="273"/>
      <c r="BC8" s="273"/>
      <c r="BD8" s="301" t="s">
        <v>364</v>
      </c>
      <c r="BE8" s="301"/>
      <c r="BF8" s="302" t="s">
        <v>504</v>
      </c>
      <c r="BG8" s="303"/>
      <c r="BH8" s="301" t="s">
        <v>367</v>
      </c>
      <c r="BI8" s="301"/>
      <c r="BJ8" s="273"/>
      <c r="BK8" s="270"/>
      <c r="BL8" s="29"/>
      <c r="BM8" s="29"/>
      <c r="BN8" s="29"/>
      <c r="BO8" s="29"/>
      <c r="BP8" s="29"/>
      <c r="BQ8" s="29"/>
      <c r="BR8" s="29"/>
      <c r="BS8" s="29"/>
      <c r="BT8" s="29"/>
      <c r="BU8" s="21"/>
      <c r="BV8" s="21"/>
      <c r="BW8" s="21"/>
      <c r="BX8" s="21"/>
      <c r="BY8" s="21"/>
      <c r="BZ8" s="21"/>
      <c r="CA8" s="21"/>
      <c r="CB8" s="21"/>
    </row>
    <row r="9" spans="1:80" s="22" customFormat="1" ht="13.5" customHeight="1" x14ac:dyDescent="0.25">
      <c r="A9" s="307"/>
      <c r="B9" s="307"/>
      <c r="C9" s="264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36" t="s">
        <v>67</v>
      </c>
      <c r="Y9" s="236" t="s">
        <v>68</v>
      </c>
      <c r="Z9" s="236" t="s">
        <v>67</v>
      </c>
      <c r="AA9" s="236" t="s">
        <v>68</v>
      </c>
      <c r="AB9" s="236" t="s">
        <v>67</v>
      </c>
      <c r="AC9" s="236" t="s">
        <v>68</v>
      </c>
      <c r="AD9" s="236" t="s">
        <v>67</v>
      </c>
      <c r="AE9" s="236" t="s">
        <v>68</v>
      </c>
      <c r="AF9" s="236" t="s">
        <v>67</v>
      </c>
      <c r="AG9" s="236" t="s">
        <v>68</v>
      </c>
      <c r="AH9" s="236" t="s">
        <v>67</v>
      </c>
      <c r="AI9" s="236" t="s">
        <v>68</v>
      </c>
      <c r="AJ9" s="236" t="s">
        <v>67</v>
      </c>
      <c r="AK9" s="236" t="s">
        <v>68</v>
      </c>
      <c r="AL9" s="236" t="s">
        <v>67</v>
      </c>
      <c r="AM9" s="236" t="s">
        <v>68</v>
      </c>
      <c r="AN9" s="236" t="s">
        <v>67</v>
      </c>
      <c r="AO9" s="236" t="s">
        <v>68</v>
      </c>
      <c r="AP9" s="236" t="s">
        <v>67</v>
      </c>
      <c r="AQ9" s="236" t="s">
        <v>68</v>
      </c>
      <c r="AR9" s="236" t="s">
        <v>67</v>
      </c>
      <c r="AS9" s="236" t="s">
        <v>68</v>
      </c>
      <c r="AT9" s="236" t="s">
        <v>67</v>
      </c>
      <c r="AU9" s="236" t="s">
        <v>68</v>
      </c>
      <c r="AV9" s="236" t="s">
        <v>67</v>
      </c>
      <c r="AW9" s="236" t="s">
        <v>68</v>
      </c>
      <c r="AX9" s="236" t="s">
        <v>67</v>
      </c>
      <c r="AY9" s="236" t="s">
        <v>68</v>
      </c>
      <c r="AZ9" s="236" t="s">
        <v>67</v>
      </c>
      <c r="BA9" s="236" t="s">
        <v>68</v>
      </c>
      <c r="BB9" s="236" t="s">
        <v>67</v>
      </c>
      <c r="BC9" s="236" t="s">
        <v>68</v>
      </c>
      <c r="BD9" s="236" t="s">
        <v>67</v>
      </c>
      <c r="BE9" s="236" t="s">
        <v>68</v>
      </c>
      <c r="BF9" s="236" t="s">
        <v>67</v>
      </c>
      <c r="BG9" s="236" t="s">
        <v>68</v>
      </c>
      <c r="BH9" s="236" t="s">
        <v>67</v>
      </c>
      <c r="BI9" s="236" t="s">
        <v>68</v>
      </c>
      <c r="BJ9" s="236" t="s">
        <v>67</v>
      </c>
      <c r="BK9" s="236" t="s">
        <v>68</v>
      </c>
      <c r="BL9" s="29"/>
      <c r="BM9" s="29"/>
      <c r="BN9" s="29"/>
      <c r="BO9" s="29"/>
      <c r="BP9" s="29"/>
      <c r="BQ9" s="29"/>
      <c r="BR9" s="29"/>
      <c r="BS9" s="29"/>
      <c r="BT9" s="29"/>
      <c r="BU9" s="21"/>
      <c r="BV9" s="21"/>
      <c r="BW9" s="21"/>
      <c r="BX9" s="21"/>
      <c r="BY9" s="21"/>
      <c r="BZ9" s="21"/>
      <c r="CA9" s="21"/>
      <c r="CB9" s="21"/>
    </row>
    <row r="10" spans="1:80" s="22" customFormat="1" ht="13.5" thickBot="1" x14ac:dyDescent="0.3">
      <c r="A10" s="96" t="s">
        <v>2</v>
      </c>
      <c r="B10" s="96" t="s">
        <v>4</v>
      </c>
      <c r="C10" s="92" t="s">
        <v>3</v>
      </c>
      <c r="D10" s="97" t="s">
        <v>5</v>
      </c>
      <c r="E10" s="97" t="s">
        <v>8</v>
      </c>
      <c r="F10" s="97" t="s">
        <v>22</v>
      </c>
      <c r="G10" s="97" t="s">
        <v>23</v>
      </c>
      <c r="H10" s="97" t="s">
        <v>24</v>
      </c>
      <c r="I10" s="97" t="s">
        <v>25</v>
      </c>
      <c r="J10" s="97" t="s">
        <v>26</v>
      </c>
      <c r="K10" s="97" t="s">
        <v>27</v>
      </c>
      <c r="L10" s="97" t="s">
        <v>50</v>
      </c>
      <c r="M10" s="97" t="s">
        <v>51</v>
      </c>
      <c r="N10" s="97" t="s">
        <v>52</v>
      </c>
      <c r="O10" s="97" t="s">
        <v>53</v>
      </c>
      <c r="P10" s="97" t="s">
        <v>72</v>
      </c>
      <c r="Q10" s="97" t="s">
        <v>73</v>
      </c>
      <c r="R10" s="97" t="s">
        <v>110</v>
      </c>
      <c r="S10" s="97" t="s">
        <v>165</v>
      </c>
      <c r="T10" s="97" t="s">
        <v>178</v>
      </c>
      <c r="U10" s="97" t="s">
        <v>180</v>
      </c>
      <c r="V10" s="97" t="s">
        <v>181</v>
      </c>
      <c r="W10" s="97" t="s">
        <v>182</v>
      </c>
      <c r="X10" s="97" t="s">
        <v>183</v>
      </c>
      <c r="Y10" s="97" t="s">
        <v>462</v>
      </c>
      <c r="Z10" s="97" t="s">
        <v>463</v>
      </c>
      <c r="AA10" s="97" t="s">
        <v>464</v>
      </c>
      <c r="AB10" s="97" t="s">
        <v>465</v>
      </c>
      <c r="AC10" s="97" t="s">
        <v>466</v>
      </c>
      <c r="AD10" s="97" t="s">
        <v>467</v>
      </c>
      <c r="AE10" s="97" t="s">
        <v>468</v>
      </c>
      <c r="AF10" s="97" t="s">
        <v>469</v>
      </c>
      <c r="AG10" s="97" t="s">
        <v>470</v>
      </c>
      <c r="AH10" s="97" t="s">
        <v>471</v>
      </c>
      <c r="AI10" s="97" t="s">
        <v>472</v>
      </c>
      <c r="AJ10" s="97" t="s">
        <v>473</v>
      </c>
      <c r="AK10" s="97" t="s">
        <v>474</v>
      </c>
      <c r="AL10" s="97" t="s">
        <v>475</v>
      </c>
      <c r="AM10" s="97" t="s">
        <v>476</v>
      </c>
      <c r="AN10" s="97" t="s">
        <v>477</v>
      </c>
      <c r="AO10" s="97" t="s">
        <v>478</v>
      </c>
      <c r="AP10" s="97" t="s">
        <v>479</v>
      </c>
      <c r="AQ10" s="97" t="s">
        <v>480</v>
      </c>
      <c r="AR10" s="97" t="s">
        <v>481</v>
      </c>
      <c r="AS10" s="97" t="s">
        <v>482</v>
      </c>
      <c r="AT10" s="97" t="s">
        <v>483</v>
      </c>
      <c r="AU10" s="97" t="s">
        <v>484</v>
      </c>
      <c r="AV10" s="97" t="s">
        <v>485</v>
      </c>
      <c r="AW10" s="97" t="s">
        <v>486</v>
      </c>
      <c r="AX10" s="97" t="s">
        <v>487</v>
      </c>
      <c r="AY10" s="97" t="s">
        <v>488</v>
      </c>
      <c r="AZ10" s="97" t="s">
        <v>489</v>
      </c>
      <c r="BA10" s="97" t="s">
        <v>490</v>
      </c>
      <c r="BB10" s="97" t="s">
        <v>491</v>
      </c>
      <c r="BC10" s="97" t="s">
        <v>492</v>
      </c>
      <c r="BD10" s="97" t="s">
        <v>493</v>
      </c>
      <c r="BE10" s="97" t="s">
        <v>494</v>
      </c>
      <c r="BF10" s="97" t="s">
        <v>495</v>
      </c>
      <c r="BG10" s="97" t="s">
        <v>496</v>
      </c>
      <c r="BH10" s="97" t="s">
        <v>497</v>
      </c>
      <c r="BI10" s="97" t="s">
        <v>498</v>
      </c>
      <c r="BJ10" s="97" t="s">
        <v>499</v>
      </c>
      <c r="BK10" s="97" t="s">
        <v>500</v>
      </c>
      <c r="BL10" s="28"/>
      <c r="BM10" s="28"/>
      <c r="BN10" s="28"/>
      <c r="BO10" s="28"/>
      <c r="BP10" s="28"/>
      <c r="BQ10" s="28"/>
      <c r="BR10" s="28"/>
      <c r="BS10" s="28"/>
      <c r="BT10" s="29"/>
      <c r="BU10" s="21"/>
      <c r="BV10" s="21"/>
      <c r="BW10" s="21"/>
      <c r="BX10" s="21"/>
      <c r="BY10" s="21"/>
      <c r="BZ10" s="21"/>
      <c r="CA10" s="21"/>
      <c r="CB10" s="21"/>
    </row>
    <row r="11" spans="1:80" s="22" customFormat="1" ht="38.25" x14ac:dyDescent="0.2">
      <c r="A11" s="104" t="s">
        <v>153</v>
      </c>
      <c r="B11" s="105" t="s">
        <v>147</v>
      </c>
      <c r="C11" s="198" t="s">
        <v>29</v>
      </c>
      <c r="D11" s="107" t="s">
        <v>213</v>
      </c>
      <c r="E11" s="107" t="s">
        <v>214</v>
      </c>
      <c r="F11" s="107" t="s">
        <v>225</v>
      </c>
      <c r="G11" s="107" t="s">
        <v>226</v>
      </c>
      <c r="H11" s="108" t="s">
        <v>228</v>
      </c>
      <c r="I11" s="108" t="s">
        <v>236</v>
      </c>
      <c r="J11" s="108" t="s">
        <v>228</v>
      </c>
      <c r="K11" s="108" t="s">
        <v>226</v>
      </c>
      <c r="L11" s="108" t="s">
        <v>228</v>
      </c>
      <c r="M11" s="108" t="s">
        <v>226</v>
      </c>
      <c r="N11" s="107" t="s">
        <v>249</v>
      </c>
      <c r="O11" s="107" t="s">
        <v>250</v>
      </c>
      <c r="P11" s="108" t="s">
        <v>249</v>
      </c>
      <c r="Q11" s="108" t="s">
        <v>236</v>
      </c>
      <c r="R11" s="108" t="s">
        <v>249</v>
      </c>
      <c r="S11" s="108" t="s">
        <v>226</v>
      </c>
      <c r="T11" s="108" t="s">
        <v>255</v>
      </c>
      <c r="U11" s="108" t="s">
        <v>226</v>
      </c>
      <c r="V11" s="108" t="s">
        <v>258</v>
      </c>
      <c r="W11" s="108" t="s">
        <v>259</v>
      </c>
      <c r="X11" s="107" t="s">
        <v>213</v>
      </c>
      <c r="Y11" s="107" t="s">
        <v>214</v>
      </c>
      <c r="Z11" s="107" t="s">
        <v>225</v>
      </c>
      <c r="AA11" s="107" t="s">
        <v>226</v>
      </c>
      <c r="AB11" s="108" t="s">
        <v>228</v>
      </c>
      <c r="AC11" s="108" t="s">
        <v>236</v>
      </c>
      <c r="AD11" s="108" t="s">
        <v>228</v>
      </c>
      <c r="AE11" s="108" t="s">
        <v>226</v>
      </c>
      <c r="AF11" s="108" t="s">
        <v>228</v>
      </c>
      <c r="AG11" s="108" t="s">
        <v>226</v>
      </c>
      <c r="AH11" s="107" t="s">
        <v>249</v>
      </c>
      <c r="AI11" s="107" t="s">
        <v>250</v>
      </c>
      <c r="AJ11" s="108" t="s">
        <v>249</v>
      </c>
      <c r="AK11" s="108" t="s">
        <v>236</v>
      </c>
      <c r="AL11" s="108" t="s">
        <v>249</v>
      </c>
      <c r="AM11" s="108" t="s">
        <v>226</v>
      </c>
      <c r="AN11" s="108" t="s">
        <v>255</v>
      </c>
      <c r="AO11" s="108" t="s">
        <v>226</v>
      </c>
      <c r="AP11" s="108" t="s">
        <v>258</v>
      </c>
      <c r="AQ11" s="108" t="s">
        <v>259</v>
      </c>
      <c r="AR11" s="107" t="s">
        <v>213</v>
      </c>
      <c r="AS11" s="107" t="s">
        <v>214</v>
      </c>
      <c r="AT11" s="107" t="s">
        <v>225</v>
      </c>
      <c r="AU11" s="107" t="s">
        <v>226</v>
      </c>
      <c r="AV11" s="108" t="s">
        <v>228</v>
      </c>
      <c r="AW11" s="108" t="s">
        <v>236</v>
      </c>
      <c r="AX11" s="108" t="s">
        <v>228</v>
      </c>
      <c r="AY11" s="108" t="s">
        <v>226</v>
      </c>
      <c r="AZ11" s="108" t="s">
        <v>228</v>
      </c>
      <c r="BA11" s="108" t="s">
        <v>226</v>
      </c>
      <c r="BB11" s="107" t="s">
        <v>249</v>
      </c>
      <c r="BC11" s="107" t="s">
        <v>250</v>
      </c>
      <c r="BD11" s="108" t="s">
        <v>249</v>
      </c>
      <c r="BE11" s="108" t="s">
        <v>236</v>
      </c>
      <c r="BF11" s="108" t="s">
        <v>249</v>
      </c>
      <c r="BG11" s="108" t="s">
        <v>226</v>
      </c>
      <c r="BH11" s="108" t="s">
        <v>255</v>
      </c>
      <c r="BI11" s="108" t="s">
        <v>226</v>
      </c>
      <c r="BJ11" s="108" t="s">
        <v>258</v>
      </c>
      <c r="BK11" s="109" t="s">
        <v>259</v>
      </c>
      <c r="BL11" s="28"/>
      <c r="BM11" s="28"/>
      <c r="BN11" s="28"/>
      <c r="BO11" s="28"/>
      <c r="BP11" s="28"/>
      <c r="BQ11" s="28"/>
      <c r="BR11" s="28"/>
      <c r="BS11" s="28"/>
      <c r="BT11" s="29"/>
      <c r="BU11" s="21"/>
      <c r="BV11" s="21"/>
      <c r="BW11" s="21"/>
      <c r="BX11" s="21"/>
      <c r="BY11" s="21"/>
      <c r="BZ11" s="21"/>
      <c r="CA11" s="21"/>
      <c r="CB11" s="21"/>
    </row>
    <row r="12" spans="1:80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0" t="s">
        <v>28</v>
      </c>
      <c r="X12" s="110" t="s">
        <v>28</v>
      </c>
      <c r="Y12" s="111" t="s">
        <v>215</v>
      </c>
      <c r="Z12" s="110" t="s">
        <v>28</v>
      </c>
      <c r="AA12" s="110" t="s">
        <v>28</v>
      </c>
      <c r="AB12" s="111" t="s">
        <v>229</v>
      </c>
      <c r="AC12" s="110" t="s">
        <v>28</v>
      </c>
      <c r="AD12" s="111" t="s">
        <v>229</v>
      </c>
      <c r="AE12" s="111" t="s">
        <v>240</v>
      </c>
      <c r="AF12" s="110" t="s">
        <v>28</v>
      </c>
      <c r="AG12" s="111" t="s">
        <v>240</v>
      </c>
      <c r="AH12" s="110" t="s">
        <v>28</v>
      </c>
      <c r="AI12" s="110" t="s">
        <v>28</v>
      </c>
      <c r="AJ12" s="111" t="s">
        <v>229</v>
      </c>
      <c r="AK12" s="110" t="s">
        <v>28</v>
      </c>
      <c r="AL12" s="111" t="s">
        <v>229</v>
      </c>
      <c r="AM12" s="111" t="s">
        <v>240</v>
      </c>
      <c r="AN12" s="110" t="s">
        <v>28</v>
      </c>
      <c r="AO12" s="111" t="s">
        <v>240</v>
      </c>
      <c r="AP12" s="110" t="s">
        <v>28</v>
      </c>
      <c r="AQ12" s="110" t="s">
        <v>28</v>
      </c>
      <c r="AR12" s="110" t="s">
        <v>28</v>
      </c>
      <c r="AS12" s="111" t="s">
        <v>215</v>
      </c>
      <c r="AT12" s="110" t="s">
        <v>28</v>
      </c>
      <c r="AU12" s="110" t="s">
        <v>28</v>
      </c>
      <c r="AV12" s="111" t="s">
        <v>229</v>
      </c>
      <c r="AW12" s="110" t="s">
        <v>28</v>
      </c>
      <c r="AX12" s="111" t="s">
        <v>229</v>
      </c>
      <c r="AY12" s="111" t="s">
        <v>240</v>
      </c>
      <c r="AZ12" s="110" t="s">
        <v>28</v>
      </c>
      <c r="BA12" s="111" t="s">
        <v>240</v>
      </c>
      <c r="BB12" s="110" t="s">
        <v>28</v>
      </c>
      <c r="BC12" s="110" t="s">
        <v>28</v>
      </c>
      <c r="BD12" s="111" t="s">
        <v>229</v>
      </c>
      <c r="BE12" s="110" t="s">
        <v>28</v>
      </c>
      <c r="BF12" s="111" t="s">
        <v>229</v>
      </c>
      <c r="BG12" s="111" t="s">
        <v>240</v>
      </c>
      <c r="BH12" s="110" t="s">
        <v>28</v>
      </c>
      <c r="BI12" s="111" t="s">
        <v>240</v>
      </c>
      <c r="BJ12" s="110" t="s">
        <v>28</v>
      </c>
      <c r="BK12" s="112" t="s">
        <v>28</v>
      </c>
      <c r="BL12" s="28"/>
      <c r="BM12" s="28"/>
      <c r="BN12" s="28"/>
      <c r="BO12" s="28"/>
      <c r="BP12" s="28"/>
      <c r="BQ12" s="28"/>
      <c r="BR12" s="28"/>
      <c r="BS12" s="28"/>
      <c r="BT12" s="29"/>
      <c r="BU12" s="21"/>
      <c r="BV12" s="21"/>
      <c r="BW12" s="21"/>
      <c r="BX12" s="21"/>
      <c r="BY12" s="21"/>
      <c r="BZ12" s="21"/>
      <c r="CA12" s="21"/>
      <c r="CB12" s="21"/>
    </row>
    <row r="13" spans="1:80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1" t="s">
        <v>260</v>
      </c>
      <c r="X13" s="110" t="s">
        <v>28</v>
      </c>
      <c r="Y13" s="113" t="s">
        <v>216</v>
      </c>
      <c r="Z13" s="110" t="s">
        <v>28</v>
      </c>
      <c r="AA13" s="113" t="s">
        <v>227</v>
      </c>
      <c r="AB13" s="111" t="s">
        <v>230</v>
      </c>
      <c r="AC13" s="111" t="s">
        <v>237</v>
      </c>
      <c r="AD13" s="111" t="s">
        <v>230</v>
      </c>
      <c r="AE13" s="111" t="s">
        <v>241</v>
      </c>
      <c r="AF13" s="110" t="s">
        <v>28</v>
      </c>
      <c r="AG13" s="111" t="s">
        <v>241</v>
      </c>
      <c r="AH13" s="110" t="s">
        <v>28</v>
      </c>
      <c r="AI13" s="113" t="s">
        <v>251</v>
      </c>
      <c r="AJ13" s="111" t="s">
        <v>230</v>
      </c>
      <c r="AK13" s="111" t="s">
        <v>237</v>
      </c>
      <c r="AL13" s="111" t="s">
        <v>230</v>
      </c>
      <c r="AM13" s="111" t="s">
        <v>241</v>
      </c>
      <c r="AN13" s="110" t="s">
        <v>28</v>
      </c>
      <c r="AO13" s="111" t="s">
        <v>241</v>
      </c>
      <c r="AP13" s="110" t="s">
        <v>28</v>
      </c>
      <c r="AQ13" s="111" t="s">
        <v>260</v>
      </c>
      <c r="AR13" s="110" t="s">
        <v>28</v>
      </c>
      <c r="AS13" s="113" t="s">
        <v>216</v>
      </c>
      <c r="AT13" s="110" t="s">
        <v>28</v>
      </c>
      <c r="AU13" s="113" t="s">
        <v>227</v>
      </c>
      <c r="AV13" s="111" t="s">
        <v>230</v>
      </c>
      <c r="AW13" s="111" t="s">
        <v>237</v>
      </c>
      <c r="AX13" s="111" t="s">
        <v>230</v>
      </c>
      <c r="AY13" s="111" t="s">
        <v>241</v>
      </c>
      <c r="AZ13" s="110" t="s">
        <v>28</v>
      </c>
      <c r="BA13" s="111" t="s">
        <v>241</v>
      </c>
      <c r="BB13" s="110" t="s">
        <v>28</v>
      </c>
      <c r="BC13" s="113" t="s">
        <v>251</v>
      </c>
      <c r="BD13" s="111" t="s">
        <v>230</v>
      </c>
      <c r="BE13" s="111" t="s">
        <v>237</v>
      </c>
      <c r="BF13" s="111" t="s">
        <v>230</v>
      </c>
      <c r="BG13" s="111" t="s">
        <v>241</v>
      </c>
      <c r="BH13" s="110" t="s">
        <v>28</v>
      </c>
      <c r="BI13" s="111" t="s">
        <v>241</v>
      </c>
      <c r="BJ13" s="110" t="s">
        <v>28</v>
      </c>
      <c r="BK13" s="114" t="s">
        <v>260</v>
      </c>
      <c r="BL13" s="28"/>
      <c r="BM13" s="28"/>
      <c r="BN13" s="28"/>
      <c r="BO13" s="28"/>
      <c r="BP13" s="28"/>
      <c r="BQ13" s="28"/>
      <c r="BR13" s="28"/>
      <c r="BS13" s="28"/>
      <c r="BT13" s="29"/>
      <c r="BU13" s="21"/>
      <c r="BV13" s="21"/>
      <c r="BW13" s="21"/>
      <c r="BX13" s="21"/>
      <c r="BY13" s="21"/>
      <c r="BZ13" s="21"/>
      <c r="CA13" s="21"/>
      <c r="CB13" s="21"/>
    </row>
    <row r="14" spans="1:80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0" t="s">
        <v>28</v>
      </c>
      <c r="X14" s="110" t="s">
        <v>28</v>
      </c>
      <c r="Y14" s="110" t="s">
        <v>28</v>
      </c>
      <c r="Z14" s="110" t="s">
        <v>28</v>
      </c>
      <c r="AA14" s="110" t="s">
        <v>28</v>
      </c>
      <c r="AB14" s="111" t="s">
        <v>231</v>
      </c>
      <c r="AC14" s="110" t="s">
        <v>28</v>
      </c>
      <c r="AD14" s="111" t="s">
        <v>231</v>
      </c>
      <c r="AE14" s="111" t="s">
        <v>242</v>
      </c>
      <c r="AF14" s="110" t="s">
        <v>28</v>
      </c>
      <c r="AG14" s="111" t="s">
        <v>242</v>
      </c>
      <c r="AH14" s="110" t="s">
        <v>28</v>
      </c>
      <c r="AI14" s="110" t="s">
        <v>28</v>
      </c>
      <c r="AJ14" s="111" t="s">
        <v>231</v>
      </c>
      <c r="AK14" s="110" t="s">
        <v>28</v>
      </c>
      <c r="AL14" s="111" t="s">
        <v>231</v>
      </c>
      <c r="AM14" s="111" t="s">
        <v>242</v>
      </c>
      <c r="AN14" s="110" t="s">
        <v>28</v>
      </c>
      <c r="AO14" s="111" t="s">
        <v>242</v>
      </c>
      <c r="AP14" s="110" t="s">
        <v>28</v>
      </c>
      <c r="AQ14" s="110" t="s">
        <v>28</v>
      </c>
      <c r="AR14" s="110" t="s">
        <v>28</v>
      </c>
      <c r="AS14" s="110" t="s">
        <v>28</v>
      </c>
      <c r="AT14" s="110" t="s">
        <v>28</v>
      </c>
      <c r="AU14" s="110" t="s">
        <v>28</v>
      </c>
      <c r="AV14" s="111" t="s">
        <v>231</v>
      </c>
      <c r="AW14" s="110" t="s">
        <v>28</v>
      </c>
      <c r="AX14" s="111" t="s">
        <v>231</v>
      </c>
      <c r="AY14" s="111" t="s">
        <v>242</v>
      </c>
      <c r="AZ14" s="110" t="s">
        <v>28</v>
      </c>
      <c r="BA14" s="111" t="s">
        <v>242</v>
      </c>
      <c r="BB14" s="110" t="s">
        <v>28</v>
      </c>
      <c r="BC14" s="110" t="s">
        <v>28</v>
      </c>
      <c r="BD14" s="111" t="s">
        <v>231</v>
      </c>
      <c r="BE14" s="110" t="s">
        <v>28</v>
      </c>
      <c r="BF14" s="111" t="s">
        <v>231</v>
      </c>
      <c r="BG14" s="111" t="s">
        <v>242</v>
      </c>
      <c r="BH14" s="110" t="s">
        <v>28</v>
      </c>
      <c r="BI14" s="111" t="s">
        <v>242</v>
      </c>
      <c r="BJ14" s="110" t="s">
        <v>28</v>
      </c>
      <c r="BK14" s="112" t="s">
        <v>28</v>
      </c>
      <c r="BL14" s="28"/>
      <c r="BM14" s="28"/>
      <c r="BN14" s="28"/>
      <c r="BO14" s="28"/>
      <c r="BP14" s="28"/>
      <c r="BQ14" s="28"/>
      <c r="BR14" s="28"/>
      <c r="BS14" s="28"/>
      <c r="BT14" s="29"/>
      <c r="BU14" s="21"/>
      <c r="BV14" s="21"/>
      <c r="BW14" s="21"/>
      <c r="BX14" s="21"/>
      <c r="BY14" s="21"/>
      <c r="BZ14" s="21"/>
      <c r="CA14" s="21"/>
      <c r="CB14" s="21"/>
    </row>
    <row r="15" spans="1:80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0" t="s">
        <v>28</v>
      </c>
      <c r="X15" s="110" t="s">
        <v>28</v>
      </c>
      <c r="Y15" s="110" t="s">
        <v>28</v>
      </c>
      <c r="Z15" s="110" t="s">
        <v>28</v>
      </c>
      <c r="AA15" s="110" t="s">
        <v>28</v>
      </c>
      <c r="AB15" s="111" t="s">
        <v>232</v>
      </c>
      <c r="AC15" s="110" t="s">
        <v>28</v>
      </c>
      <c r="AD15" s="111" t="s">
        <v>232</v>
      </c>
      <c r="AE15" s="111" t="s">
        <v>243</v>
      </c>
      <c r="AF15" s="110" t="s">
        <v>28</v>
      </c>
      <c r="AG15" s="111" t="s">
        <v>243</v>
      </c>
      <c r="AH15" s="110" t="s">
        <v>28</v>
      </c>
      <c r="AI15" s="110" t="s">
        <v>28</v>
      </c>
      <c r="AJ15" s="111" t="s">
        <v>232</v>
      </c>
      <c r="AK15" s="110" t="s">
        <v>28</v>
      </c>
      <c r="AL15" s="111" t="s">
        <v>232</v>
      </c>
      <c r="AM15" s="111" t="s">
        <v>243</v>
      </c>
      <c r="AN15" s="110" t="s">
        <v>28</v>
      </c>
      <c r="AO15" s="111" t="s">
        <v>243</v>
      </c>
      <c r="AP15" s="110" t="s">
        <v>28</v>
      </c>
      <c r="AQ15" s="110" t="s">
        <v>28</v>
      </c>
      <c r="AR15" s="110" t="s">
        <v>28</v>
      </c>
      <c r="AS15" s="110" t="s">
        <v>28</v>
      </c>
      <c r="AT15" s="110" t="s">
        <v>28</v>
      </c>
      <c r="AU15" s="110" t="s">
        <v>28</v>
      </c>
      <c r="AV15" s="111" t="s">
        <v>232</v>
      </c>
      <c r="AW15" s="110" t="s">
        <v>28</v>
      </c>
      <c r="AX15" s="111" t="s">
        <v>232</v>
      </c>
      <c r="AY15" s="111" t="s">
        <v>243</v>
      </c>
      <c r="AZ15" s="110" t="s">
        <v>28</v>
      </c>
      <c r="BA15" s="111" t="s">
        <v>243</v>
      </c>
      <c r="BB15" s="110" t="s">
        <v>28</v>
      </c>
      <c r="BC15" s="110" t="s">
        <v>28</v>
      </c>
      <c r="BD15" s="111" t="s">
        <v>232</v>
      </c>
      <c r="BE15" s="110" t="s">
        <v>28</v>
      </c>
      <c r="BF15" s="111" t="s">
        <v>232</v>
      </c>
      <c r="BG15" s="111" t="s">
        <v>243</v>
      </c>
      <c r="BH15" s="110" t="s">
        <v>28</v>
      </c>
      <c r="BI15" s="111" t="s">
        <v>243</v>
      </c>
      <c r="BJ15" s="110" t="s">
        <v>28</v>
      </c>
      <c r="BK15" s="112" t="s">
        <v>28</v>
      </c>
      <c r="BL15" s="28"/>
      <c r="BM15" s="28"/>
      <c r="BN15" s="28"/>
      <c r="BO15" s="28"/>
      <c r="BP15" s="28"/>
      <c r="BQ15" s="28"/>
      <c r="BR15" s="28"/>
      <c r="BS15" s="28"/>
      <c r="BT15" s="29"/>
      <c r="BU15" s="21"/>
      <c r="BV15" s="21"/>
      <c r="BW15" s="21"/>
      <c r="BX15" s="21"/>
      <c r="BY15" s="21"/>
      <c r="BZ15" s="21"/>
      <c r="CA15" s="21"/>
      <c r="CB15" s="21"/>
    </row>
    <row r="16" spans="1:80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1" t="s">
        <v>233</v>
      </c>
      <c r="I16" s="110" t="s">
        <v>28</v>
      </c>
      <c r="J16" s="111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1" t="s">
        <v>233</v>
      </c>
      <c r="Q16" s="110" t="s">
        <v>28</v>
      </c>
      <c r="R16" s="111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0" t="s">
        <v>28</v>
      </c>
      <c r="X16" s="110" t="s">
        <v>28</v>
      </c>
      <c r="Y16" s="110" t="s">
        <v>28</v>
      </c>
      <c r="Z16" s="110" t="s">
        <v>28</v>
      </c>
      <c r="AA16" s="110" t="s">
        <v>28</v>
      </c>
      <c r="AB16" s="111" t="s">
        <v>233</v>
      </c>
      <c r="AC16" s="110" t="s">
        <v>28</v>
      </c>
      <c r="AD16" s="111" t="s">
        <v>233</v>
      </c>
      <c r="AE16" s="113" t="s">
        <v>244</v>
      </c>
      <c r="AF16" s="110" t="s">
        <v>28</v>
      </c>
      <c r="AG16" s="113" t="s">
        <v>244</v>
      </c>
      <c r="AH16" s="110" t="s">
        <v>28</v>
      </c>
      <c r="AI16" s="110" t="s">
        <v>28</v>
      </c>
      <c r="AJ16" s="111" t="s">
        <v>233</v>
      </c>
      <c r="AK16" s="110" t="s">
        <v>28</v>
      </c>
      <c r="AL16" s="111" t="s">
        <v>233</v>
      </c>
      <c r="AM16" s="113" t="s">
        <v>244</v>
      </c>
      <c r="AN16" s="110" t="s">
        <v>28</v>
      </c>
      <c r="AO16" s="113" t="s">
        <v>244</v>
      </c>
      <c r="AP16" s="110" t="s">
        <v>28</v>
      </c>
      <c r="AQ16" s="110" t="s">
        <v>28</v>
      </c>
      <c r="AR16" s="110" t="s">
        <v>28</v>
      </c>
      <c r="AS16" s="110" t="s">
        <v>28</v>
      </c>
      <c r="AT16" s="110" t="s">
        <v>28</v>
      </c>
      <c r="AU16" s="110" t="s">
        <v>28</v>
      </c>
      <c r="AV16" s="111" t="s">
        <v>233</v>
      </c>
      <c r="AW16" s="110" t="s">
        <v>28</v>
      </c>
      <c r="AX16" s="111" t="s">
        <v>233</v>
      </c>
      <c r="AY16" s="113" t="s">
        <v>244</v>
      </c>
      <c r="AZ16" s="110" t="s">
        <v>28</v>
      </c>
      <c r="BA16" s="113" t="s">
        <v>244</v>
      </c>
      <c r="BB16" s="110" t="s">
        <v>28</v>
      </c>
      <c r="BC16" s="110" t="s">
        <v>28</v>
      </c>
      <c r="BD16" s="111" t="s">
        <v>233</v>
      </c>
      <c r="BE16" s="110" t="s">
        <v>28</v>
      </c>
      <c r="BF16" s="111" t="s">
        <v>233</v>
      </c>
      <c r="BG16" s="113" t="s">
        <v>244</v>
      </c>
      <c r="BH16" s="110" t="s">
        <v>28</v>
      </c>
      <c r="BI16" s="113" t="s">
        <v>244</v>
      </c>
      <c r="BJ16" s="110" t="s">
        <v>28</v>
      </c>
      <c r="BK16" s="112" t="s">
        <v>28</v>
      </c>
      <c r="BL16" s="28"/>
      <c r="BM16" s="28"/>
      <c r="BN16" s="28"/>
      <c r="BO16" s="28"/>
      <c r="BP16" s="28"/>
      <c r="BQ16" s="28"/>
      <c r="BR16" s="28"/>
      <c r="BS16" s="28"/>
      <c r="BT16" s="29"/>
      <c r="BU16" s="21"/>
      <c r="BV16" s="21"/>
      <c r="BW16" s="21"/>
      <c r="BX16" s="21"/>
      <c r="BY16" s="21"/>
      <c r="BZ16" s="21"/>
      <c r="CA16" s="21"/>
      <c r="CB16" s="21"/>
    </row>
    <row r="17" spans="1:80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21" t="s">
        <v>234</v>
      </c>
      <c r="I17" s="113" t="s">
        <v>238</v>
      </c>
      <c r="J17" s="121" t="s">
        <v>239</v>
      </c>
      <c r="K17" s="113" t="s">
        <v>245</v>
      </c>
      <c r="L17" s="121" t="s">
        <v>247</v>
      </c>
      <c r="M17" s="113" t="s">
        <v>248</v>
      </c>
      <c r="N17" s="110" t="s">
        <v>28</v>
      </c>
      <c r="O17" s="110" t="s">
        <v>28</v>
      </c>
      <c r="P17" s="121" t="s">
        <v>252</v>
      </c>
      <c r="Q17" s="113" t="s">
        <v>175</v>
      </c>
      <c r="R17" s="121" t="s">
        <v>253</v>
      </c>
      <c r="S17" s="113" t="s">
        <v>254</v>
      </c>
      <c r="T17" s="121" t="s">
        <v>256</v>
      </c>
      <c r="U17" s="113" t="s">
        <v>257</v>
      </c>
      <c r="V17" s="110" t="s">
        <v>28</v>
      </c>
      <c r="W17" s="110" t="s">
        <v>28</v>
      </c>
      <c r="X17" s="110" t="s">
        <v>28</v>
      </c>
      <c r="Y17" s="113" t="s">
        <v>217</v>
      </c>
      <c r="Z17" s="110" t="s">
        <v>28</v>
      </c>
      <c r="AA17" s="110" t="s">
        <v>28</v>
      </c>
      <c r="AB17" s="121" t="s">
        <v>234</v>
      </c>
      <c r="AC17" s="113" t="s">
        <v>238</v>
      </c>
      <c r="AD17" s="121" t="s">
        <v>239</v>
      </c>
      <c r="AE17" s="113" t="s">
        <v>245</v>
      </c>
      <c r="AF17" s="121" t="s">
        <v>247</v>
      </c>
      <c r="AG17" s="113" t="s">
        <v>248</v>
      </c>
      <c r="AH17" s="110" t="s">
        <v>28</v>
      </c>
      <c r="AI17" s="110" t="s">
        <v>28</v>
      </c>
      <c r="AJ17" s="121" t="s">
        <v>252</v>
      </c>
      <c r="AK17" s="113" t="s">
        <v>175</v>
      </c>
      <c r="AL17" s="121" t="s">
        <v>253</v>
      </c>
      <c r="AM17" s="113" t="s">
        <v>254</v>
      </c>
      <c r="AN17" s="121" t="s">
        <v>256</v>
      </c>
      <c r="AO17" s="113" t="s">
        <v>257</v>
      </c>
      <c r="AP17" s="110" t="s">
        <v>28</v>
      </c>
      <c r="AQ17" s="110" t="s">
        <v>28</v>
      </c>
      <c r="AR17" s="110" t="s">
        <v>28</v>
      </c>
      <c r="AS17" s="113" t="s">
        <v>217</v>
      </c>
      <c r="AT17" s="110" t="s">
        <v>28</v>
      </c>
      <c r="AU17" s="110" t="s">
        <v>28</v>
      </c>
      <c r="AV17" s="121" t="s">
        <v>234</v>
      </c>
      <c r="AW17" s="113" t="s">
        <v>238</v>
      </c>
      <c r="AX17" s="121" t="s">
        <v>239</v>
      </c>
      <c r="AY17" s="113" t="s">
        <v>245</v>
      </c>
      <c r="AZ17" s="121" t="s">
        <v>247</v>
      </c>
      <c r="BA17" s="113" t="s">
        <v>248</v>
      </c>
      <c r="BB17" s="110" t="s">
        <v>28</v>
      </c>
      <c r="BC17" s="110" t="s">
        <v>28</v>
      </c>
      <c r="BD17" s="121" t="s">
        <v>252</v>
      </c>
      <c r="BE17" s="113" t="s">
        <v>175</v>
      </c>
      <c r="BF17" s="121" t="s">
        <v>253</v>
      </c>
      <c r="BG17" s="113" t="s">
        <v>254</v>
      </c>
      <c r="BH17" s="121" t="s">
        <v>256</v>
      </c>
      <c r="BI17" s="113" t="s">
        <v>257</v>
      </c>
      <c r="BJ17" s="110" t="s">
        <v>28</v>
      </c>
      <c r="BK17" s="112" t="s">
        <v>28</v>
      </c>
      <c r="BL17" s="28"/>
      <c r="BM17" s="28"/>
      <c r="BN17" s="28"/>
      <c r="BO17" s="28"/>
      <c r="BP17" s="28"/>
      <c r="BQ17" s="28"/>
      <c r="BR17" s="28"/>
      <c r="BS17" s="28"/>
      <c r="BT17" s="29"/>
      <c r="BU17" s="21"/>
      <c r="BV17" s="21"/>
      <c r="BW17" s="21"/>
      <c r="BX17" s="21"/>
      <c r="BY17" s="21"/>
      <c r="BZ17" s="21"/>
      <c r="CA17" s="21"/>
      <c r="CB17" s="21"/>
    </row>
    <row r="18" spans="1:80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0" t="s">
        <v>28</v>
      </c>
      <c r="X18" s="110" t="s">
        <v>28</v>
      </c>
      <c r="Y18" s="110" t="s">
        <v>28</v>
      </c>
      <c r="Z18" s="110" t="s">
        <v>28</v>
      </c>
      <c r="AA18" s="110" t="s">
        <v>28</v>
      </c>
      <c r="AB18" s="111" t="s">
        <v>235</v>
      </c>
      <c r="AC18" s="110" t="s">
        <v>28</v>
      </c>
      <c r="AD18" s="111" t="s">
        <v>235</v>
      </c>
      <c r="AE18" s="111" t="s">
        <v>246</v>
      </c>
      <c r="AF18" s="110" t="s">
        <v>28</v>
      </c>
      <c r="AG18" s="110" t="s">
        <v>28</v>
      </c>
      <c r="AH18" s="110" t="s">
        <v>28</v>
      </c>
      <c r="AI18" s="110" t="s">
        <v>28</v>
      </c>
      <c r="AJ18" s="111" t="s">
        <v>235</v>
      </c>
      <c r="AK18" s="110" t="s">
        <v>28</v>
      </c>
      <c r="AL18" s="111" t="s">
        <v>235</v>
      </c>
      <c r="AM18" s="111" t="s">
        <v>246</v>
      </c>
      <c r="AN18" s="110" t="s">
        <v>28</v>
      </c>
      <c r="AO18" s="110" t="s">
        <v>28</v>
      </c>
      <c r="AP18" s="110" t="s">
        <v>28</v>
      </c>
      <c r="AQ18" s="110" t="s">
        <v>28</v>
      </c>
      <c r="AR18" s="110" t="s">
        <v>28</v>
      </c>
      <c r="AS18" s="110" t="s">
        <v>28</v>
      </c>
      <c r="AT18" s="110" t="s">
        <v>28</v>
      </c>
      <c r="AU18" s="110" t="s">
        <v>28</v>
      </c>
      <c r="AV18" s="111" t="s">
        <v>235</v>
      </c>
      <c r="AW18" s="110" t="s">
        <v>28</v>
      </c>
      <c r="AX18" s="111" t="s">
        <v>235</v>
      </c>
      <c r="AY18" s="111" t="s">
        <v>246</v>
      </c>
      <c r="AZ18" s="110" t="s">
        <v>28</v>
      </c>
      <c r="BA18" s="110" t="s">
        <v>28</v>
      </c>
      <c r="BB18" s="110" t="s">
        <v>28</v>
      </c>
      <c r="BC18" s="110" t="s">
        <v>28</v>
      </c>
      <c r="BD18" s="111" t="s">
        <v>235</v>
      </c>
      <c r="BE18" s="110" t="s">
        <v>28</v>
      </c>
      <c r="BF18" s="111" t="s">
        <v>235</v>
      </c>
      <c r="BG18" s="111" t="s">
        <v>246</v>
      </c>
      <c r="BH18" s="110" t="s">
        <v>28</v>
      </c>
      <c r="BI18" s="110" t="s">
        <v>28</v>
      </c>
      <c r="BJ18" s="110" t="s">
        <v>28</v>
      </c>
      <c r="BK18" s="112" t="s">
        <v>28</v>
      </c>
      <c r="BL18" s="28"/>
      <c r="BM18" s="28"/>
      <c r="BN18" s="28"/>
      <c r="BO18" s="28"/>
      <c r="BP18" s="28"/>
      <c r="BQ18" s="28"/>
      <c r="BR18" s="28"/>
      <c r="BS18" s="28"/>
      <c r="BT18" s="29"/>
      <c r="BU18" s="21"/>
      <c r="BV18" s="21"/>
      <c r="BW18" s="21"/>
      <c r="BX18" s="21"/>
      <c r="BY18" s="21"/>
      <c r="BZ18" s="21"/>
      <c r="CA18" s="21"/>
      <c r="CB18" s="21"/>
    </row>
    <row r="19" spans="1:80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0" t="s">
        <v>28</v>
      </c>
      <c r="X19" s="111" t="s">
        <v>219</v>
      </c>
      <c r="Y19" s="113" t="s">
        <v>218</v>
      </c>
      <c r="Z19" s="110" t="s">
        <v>28</v>
      </c>
      <c r="AA19" s="110" t="s">
        <v>28</v>
      </c>
      <c r="AB19" s="110" t="s">
        <v>28</v>
      </c>
      <c r="AC19" s="110" t="s">
        <v>28</v>
      </c>
      <c r="AD19" s="110" t="s">
        <v>28</v>
      </c>
      <c r="AE19" s="110" t="s">
        <v>28</v>
      </c>
      <c r="AF19" s="110" t="s">
        <v>28</v>
      </c>
      <c r="AG19" s="110" t="s">
        <v>28</v>
      </c>
      <c r="AH19" s="110" t="s">
        <v>28</v>
      </c>
      <c r="AI19" s="110" t="s">
        <v>28</v>
      </c>
      <c r="AJ19" s="110" t="s">
        <v>28</v>
      </c>
      <c r="AK19" s="110" t="s">
        <v>28</v>
      </c>
      <c r="AL19" s="110" t="s">
        <v>28</v>
      </c>
      <c r="AM19" s="110" t="s">
        <v>28</v>
      </c>
      <c r="AN19" s="110" t="s">
        <v>28</v>
      </c>
      <c r="AO19" s="110" t="s">
        <v>28</v>
      </c>
      <c r="AP19" s="110" t="s">
        <v>28</v>
      </c>
      <c r="AQ19" s="110" t="s">
        <v>28</v>
      </c>
      <c r="AR19" s="111" t="s">
        <v>219</v>
      </c>
      <c r="AS19" s="113" t="s">
        <v>218</v>
      </c>
      <c r="AT19" s="110" t="s">
        <v>28</v>
      </c>
      <c r="AU19" s="110" t="s">
        <v>28</v>
      </c>
      <c r="AV19" s="110" t="s">
        <v>28</v>
      </c>
      <c r="AW19" s="110" t="s">
        <v>28</v>
      </c>
      <c r="AX19" s="110" t="s">
        <v>28</v>
      </c>
      <c r="AY19" s="110" t="s">
        <v>28</v>
      </c>
      <c r="AZ19" s="110" t="s">
        <v>28</v>
      </c>
      <c r="BA19" s="110" t="s">
        <v>28</v>
      </c>
      <c r="BB19" s="110" t="s">
        <v>28</v>
      </c>
      <c r="BC19" s="110" t="s">
        <v>28</v>
      </c>
      <c r="BD19" s="110" t="s">
        <v>28</v>
      </c>
      <c r="BE19" s="110" t="s">
        <v>28</v>
      </c>
      <c r="BF19" s="110" t="s">
        <v>28</v>
      </c>
      <c r="BG19" s="110" t="s">
        <v>28</v>
      </c>
      <c r="BH19" s="110" t="s">
        <v>28</v>
      </c>
      <c r="BI19" s="110" t="s">
        <v>28</v>
      </c>
      <c r="BJ19" s="110" t="s">
        <v>28</v>
      </c>
      <c r="BK19" s="112" t="s">
        <v>28</v>
      </c>
      <c r="BL19" s="28"/>
      <c r="BM19" s="28"/>
      <c r="BN19" s="28"/>
      <c r="BO19" s="28"/>
      <c r="BP19" s="28"/>
      <c r="BQ19" s="28"/>
      <c r="BR19" s="28"/>
      <c r="BS19" s="28"/>
      <c r="BT19" s="29"/>
      <c r="BU19" s="21"/>
      <c r="BV19" s="21"/>
      <c r="BW19" s="21"/>
      <c r="BX19" s="21"/>
      <c r="BY19" s="21"/>
      <c r="BZ19" s="21"/>
      <c r="CA19" s="21"/>
      <c r="CB19" s="21"/>
    </row>
    <row r="20" spans="1:80" s="22" customFormat="1" ht="38.25" x14ac:dyDescent="0.2">
      <c r="A20" s="104" t="s">
        <v>154</v>
      </c>
      <c r="B20" s="254" t="s">
        <v>461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0" t="s">
        <v>28</v>
      </c>
      <c r="X20" s="110" t="s">
        <v>28</v>
      </c>
      <c r="Y20" s="111" t="s">
        <v>220</v>
      </c>
      <c r="Z20" s="110" t="s">
        <v>28</v>
      </c>
      <c r="AA20" s="110" t="s">
        <v>28</v>
      </c>
      <c r="AB20" s="110" t="s">
        <v>28</v>
      </c>
      <c r="AC20" s="110" t="s">
        <v>28</v>
      </c>
      <c r="AD20" s="110" t="s">
        <v>28</v>
      </c>
      <c r="AE20" s="110" t="s">
        <v>28</v>
      </c>
      <c r="AF20" s="110" t="s">
        <v>28</v>
      </c>
      <c r="AG20" s="110" t="s">
        <v>28</v>
      </c>
      <c r="AH20" s="110" t="s">
        <v>28</v>
      </c>
      <c r="AI20" s="110" t="s">
        <v>28</v>
      </c>
      <c r="AJ20" s="110" t="s">
        <v>28</v>
      </c>
      <c r="AK20" s="110" t="s">
        <v>28</v>
      </c>
      <c r="AL20" s="110" t="s">
        <v>28</v>
      </c>
      <c r="AM20" s="110" t="s">
        <v>28</v>
      </c>
      <c r="AN20" s="110" t="s">
        <v>28</v>
      </c>
      <c r="AO20" s="110" t="s">
        <v>28</v>
      </c>
      <c r="AP20" s="110" t="s">
        <v>28</v>
      </c>
      <c r="AQ20" s="110" t="s">
        <v>28</v>
      </c>
      <c r="AR20" s="110" t="s">
        <v>28</v>
      </c>
      <c r="AS20" s="111" t="s">
        <v>220</v>
      </c>
      <c r="AT20" s="110" t="s">
        <v>28</v>
      </c>
      <c r="AU20" s="110" t="s">
        <v>28</v>
      </c>
      <c r="AV20" s="110" t="s">
        <v>28</v>
      </c>
      <c r="AW20" s="110" t="s">
        <v>28</v>
      </c>
      <c r="AX20" s="110" t="s">
        <v>28</v>
      </c>
      <c r="AY20" s="110" t="s">
        <v>28</v>
      </c>
      <c r="AZ20" s="110" t="s">
        <v>28</v>
      </c>
      <c r="BA20" s="110" t="s">
        <v>28</v>
      </c>
      <c r="BB20" s="110" t="s">
        <v>28</v>
      </c>
      <c r="BC20" s="110" t="s">
        <v>28</v>
      </c>
      <c r="BD20" s="110" t="s">
        <v>28</v>
      </c>
      <c r="BE20" s="110" t="s">
        <v>28</v>
      </c>
      <c r="BF20" s="110" t="s">
        <v>28</v>
      </c>
      <c r="BG20" s="110" t="s">
        <v>28</v>
      </c>
      <c r="BH20" s="110" t="s">
        <v>28</v>
      </c>
      <c r="BI20" s="110" t="s">
        <v>28</v>
      </c>
      <c r="BJ20" s="110" t="s">
        <v>28</v>
      </c>
      <c r="BK20" s="112" t="s">
        <v>28</v>
      </c>
      <c r="BL20" s="28"/>
      <c r="BM20" s="28"/>
      <c r="BN20" s="28"/>
      <c r="BO20" s="28"/>
      <c r="BP20" s="28"/>
      <c r="BQ20" s="28"/>
      <c r="BR20" s="28"/>
      <c r="BS20" s="28"/>
      <c r="BT20" s="29"/>
      <c r="BU20" s="21"/>
      <c r="BV20" s="21"/>
      <c r="BW20" s="21"/>
      <c r="BX20" s="21"/>
      <c r="BY20" s="21"/>
      <c r="BZ20" s="21"/>
      <c r="CA20" s="21"/>
      <c r="CB20" s="21"/>
    </row>
    <row r="21" spans="1:80" s="22" customFormat="1" ht="38.25" x14ac:dyDescent="0.2">
      <c r="A21" s="104" t="s">
        <v>155</v>
      </c>
      <c r="B21" s="254" t="s">
        <v>461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0" t="s">
        <v>28</v>
      </c>
      <c r="X21" s="110" t="s">
        <v>28</v>
      </c>
      <c r="Y21" s="111" t="s">
        <v>221</v>
      </c>
      <c r="Z21" s="110" t="s">
        <v>28</v>
      </c>
      <c r="AA21" s="110" t="s">
        <v>28</v>
      </c>
      <c r="AB21" s="110" t="s">
        <v>28</v>
      </c>
      <c r="AC21" s="110" t="s">
        <v>28</v>
      </c>
      <c r="AD21" s="110" t="s">
        <v>28</v>
      </c>
      <c r="AE21" s="110" t="s">
        <v>28</v>
      </c>
      <c r="AF21" s="110" t="s">
        <v>28</v>
      </c>
      <c r="AG21" s="110" t="s">
        <v>28</v>
      </c>
      <c r="AH21" s="110" t="s">
        <v>28</v>
      </c>
      <c r="AI21" s="110" t="s">
        <v>28</v>
      </c>
      <c r="AJ21" s="110" t="s">
        <v>28</v>
      </c>
      <c r="AK21" s="110" t="s">
        <v>28</v>
      </c>
      <c r="AL21" s="110" t="s">
        <v>28</v>
      </c>
      <c r="AM21" s="110" t="s">
        <v>28</v>
      </c>
      <c r="AN21" s="110" t="s">
        <v>28</v>
      </c>
      <c r="AO21" s="110" t="s">
        <v>28</v>
      </c>
      <c r="AP21" s="110" t="s">
        <v>28</v>
      </c>
      <c r="AQ21" s="110" t="s">
        <v>28</v>
      </c>
      <c r="AR21" s="110" t="s">
        <v>28</v>
      </c>
      <c r="AS21" s="111" t="s">
        <v>221</v>
      </c>
      <c r="AT21" s="110" t="s">
        <v>28</v>
      </c>
      <c r="AU21" s="110" t="s">
        <v>28</v>
      </c>
      <c r="AV21" s="110" t="s">
        <v>28</v>
      </c>
      <c r="AW21" s="110" t="s">
        <v>28</v>
      </c>
      <c r="AX21" s="110" t="s">
        <v>28</v>
      </c>
      <c r="AY21" s="110" t="s">
        <v>28</v>
      </c>
      <c r="AZ21" s="110" t="s">
        <v>28</v>
      </c>
      <c r="BA21" s="110" t="s">
        <v>28</v>
      </c>
      <c r="BB21" s="110" t="s">
        <v>28</v>
      </c>
      <c r="BC21" s="110" t="s">
        <v>28</v>
      </c>
      <c r="BD21" s="110" t="s">
        <v>28</v>
      </c>
      <c r="BE21" s="110" t="s">
        <v>28</v>
      </c>
      <c r="BF21" s="110" t="s">
        <v>28</v>
      </c>
      <c r="BG21" s="110" t="s">
        <v>28</v>
      </c>
      <c r="BH21" s="110" t="s">
        <v>28</v>
      </c>
      <c r="BI21" s="110" t="s">
        <v>28</v>
      </c>
      <c r="BJ21" s="110" t="s">
        <v>28</v>
      </c>
      <c r="BK21" s="112" t="s">
        <v>28</v>
      </c>
      <c r="BL21" s="28"/>
      <c r="BM21" s="28"/>
      <c r="BN21" s="28"/>
      <c r="BO21" s="28"/>
      <c r="BP21" s="28"/>
      <c r="BQ21" s="28"/>
      <c r="BR21" s="28"/>
      <c r="BS21" s="28"/>
      <c r="BT21" s="29"/>
      <c r="BU21" s="21"/>
      <c r="BV21" s="21"/>
      <c r="BW21" s="21"/>
      <c r="BX21" s="21"/>
      <c r="BY21" s="21"/>
      <c r="BZ21" s="21"/>
      <c r="CA21" s="21"/>
      <c r="CB21" s="21"/>
    </row>
    <row r="22" spans="1:80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0" t="s">
        <v>28</v>
      </c>
      <c r="X22" s="228" t="s">
        <v>517</v>
      </c>
      <c r="Y22" s="113" t="s">
        <v>222</v>
      </c>
      <c r="Z22" s="110" t="s">
        <v>28</v>
      </c>
      <c r="AA22" s="110" t="s">
        <v>28</v>
      </c>
      <c r="AB22" s="110" t="s">
        <v>28</v>
      </c>
      <c r="AC22" s="110" t="s">
        <v>28</v>
      </c>
      <c r="AD22" s="110" t="s">
        <v>28</v>
      </c>
      <c r="AE22" s="110" t="s">
        <v>28</v>
      </c>
      <c r="AF22" s="110" t="s">
        <v>28</v>
      </c>
      <c r="AG22" s="110" t="s">
        <v>28</v>
      </c>
      <c r="AH22" s="110" t="s">
        <v>28</v>
      </c>
      <c r="AI22" s="110" t="s">
        <v>28</v>
      </c>
      <c r="AJ22" s="110" t="s">
        <v>28</v>
      </c>
      <c r="AK22" s="110" t="s">
        <v>28</v>
      </c>
      <c r="AL22" s="110" t="s">
        <v>28</v>
      </c>
      <c r="AM22" s="110" t="s">
        <v>28</v>
      </c>
      <c r="AN22" s="110" t="s">
        <v>28</v>
      </c>
      <c r="AO22" s="110" t="s">
        <v>28</v>
      </c>
      <c r="AP22" s="110" t="s">
        <v>28</v>
      </c>
      <c r="AQ22" s="110" t="s">
        <v>28</v>
      </c>
      <c r="AR22" s="228" t="s">
        <v>517</v>
      </c>
      <c r="AS22" s="113" t="s">
        <v>222</v>
      </c>
      <c r="AT22" s="110" t="s">
        <v>28</v>
      </c>
      <c r="AU22" s="110" t="s">
        <v>28</v>
      </c>
      <c r="AV22" s="110" t="s">
        <v>28</v>
      </c>
      <c r="AW22" s="110" t="s">
        <v>28</v>
      </c>
      <c r="AX22" s="110" t="s">
        <v>28</v>
      </c>
      <c r="AY22" s="110" t="s">
        <v>28</v>
      </c>
      <c r="AZ22" s="110" t="s">
        <v>28</v>
      </c>
      <c r="BA22" s="110" t="s">
        <v>28</v>
      </c>
      <c r="BB22" s="110" t="s">
        <v>28</v>
      </c>
      <c r="BC22" s="110" t="s">
        <v>28</v>
      </c>
      <c r="BD22" s="110" t="s">
        <v>28</v>
      </c>
      <c r="BE22" s="110" t="s">
        <v>28</v>
      </c>
      <c r="BF22" s="110" t="s">
        <v>28</v>
      </c>
      <c r="BG22" s="110" t="s">
        <v>28</v>
      </c>
      <c r="BH22" s="110" t="s">
        <v>28</v>
      </c>
      <c r="BI22" s="110" t="s">
        <v>28</v>
      </c>
      <c r="BJ22" s="110" t="s">
        <v>28</v>
      </c>
      <c r="BK22" s="112" t="s">
        <v>28</v>
      </c>
      <c r="BL22" s="28"/>
      <c r="BM22" s="28"/>
      <c r="BN22" s="28"/>
      <c r="BO22" s="28"/>
      <c r="BP22" s="28"/>
      <c r="BQ22" s="28"/>
      <c r="BR22" s="28"/>
      <c r="BS22" s="28"/>
      <c r="BT22" s="29"/>
      <c r="BU22" s="21"/>
      <c r="BV22" s="21"/>
      <c r="BW22" s="21"/>
      <c r="BX22" s="21"/>
      <c r="BY22" s="21"/>
      <c r="BZ22" s="21"/>
      <c r="CA22" s="21"/>
      <c r="CB22" s="21"/>
    </row>
    <row r="23" spans="1:80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8" t="s">
        <v>28</v>
      </c>
      <c r="X23" s="116" t="s">
        <v>224</v>
      </c>
      <c r="Y23" s="117" t="s">
        <v>223</v>
      </c>
      <c r="Z23" s="118" t="s">
        <v>28</v>
      </c>
      <c r="AA23" s="118" t="s">
        <v>28</v>
      </c>
      <c r="AB23" s="118" t="s">
        <v>28</v>
      </c>
      <c r="AC23" s="118" t="s">
        <v>28</v>
      </c>
      <c r="AD23" s="118" t="s">
        <v>28</v>
      </c>
      <c r="AE23" s="118" t="s">
        <v>28</v>
      </c>
      <c r="AF23" s="118" t="s">
        <v>28</v>
      </c>
      <c r="AG23" s="118" t="s">
        <v>28</v>
      </c>
      <c r="AH23" s="118" t="s">
        <v>28</v>
      </c>
      <c r="AI23" s="118" t="s">
        <v>28</v>
      </c>
      <c r="AJ23" s="118" t="s">
        <v>28</v>
      </c>
      <c r="AK23" s="118" t="s">
        <v>28</v>
      </c>
      <c r="AL23" s="118" t="s">
        <v>28</v>
      </c>
      <c r="AM23" s="118" t="s">
        <v>28</v>
      </c>
      <c r="AN23" s="118" t="s">
        <v>28</v>
      </c>
      <c r="AO23" s="118" t="s">
        <v>28</v>
      </c>
      <c r="AP23" s="118" t="s">
        <v>28</v>
      </c>
      <c r="AQ23" s="118" t="s">
        <v>28</v>
      </c>
      <c r="AR23" s="116" t="s">
        <v>224</v>
      </c>
      <c r="AS23" s="117" t="s">
        <v>223</v>
      </c>
      <c r="AT23" s="118" t="s">
        <v>28</v>
      </c>
      <c r="AU23" s="118" t="s">
        <v>28</v>
      </c>
      <c r="AV23" s="118" t="s">
        <v>28</v>
      </c>
      <c r="AW23" s="118" t="s">
        <v>28</v>
      </c>
      <c r="AX23" s="118" t="s">
        <v>28</v>
      </c>
      <c r="AY23" s="118" t="s">
        <v>28</v>
      </c>
      <c r="AZ23" s="118" t="s">
        <v>28</v>
      </c>
      <c r="BA23" s="118" t="s">
        <v>28</v>
      </c>
      <c r="BB23" s="118" t="s">
        <v>28</v>
      </c>
      <c r="BC23" s="118" t="s">
        <v>28</v>
      </c>
      <c r="BD23" s="118" t="s">
        <v>28</v>
      </c>
      <c r="BE23" s="118" t="s">
        <v>28</v>
      </c>
      <c r="BF23" s="118" t="s">
        <v>28</v>
      </c>
      <c r="BG23" s="118" t="s">
        <v>28</v>
      </c>
      <c r="BH23" s="118" t="s">
        <v>28</v>
      </c>
      <c r="BI23" s="118" t="s">
        <v>28</v>
      </c>
      <c r="BJ23" s="118" t="s">
        <v>28</v>
      </c>
      <c r="BK23" s="119" t="s">
        <v>28</v>
      </c>
      <c r="BL23" s="28"/>
      <c r="BM23" s="28"/>
      <c r="BN23" s="28"/>
      <c r="BO23" s="28"/>
      <c r="BP23" s="28"/>
      <c r="BQ23" s="28"/>
      <c r="BR23" s="28"/>
      <c r="BS23" s="28"/>
      <c r="BT23" s="29"/>
      <c r="BU23" s="21"/>
      <c r="BV23" s="21"/>
      <c r="BW23" s="21"/>
      <c r="BX23" s="21"/>
      <c r="BY23" s="21"/>
      <c r="BZ23" s="21"/>
      <c r="CA23" s="21"/>
      <c r="CB23" s="21"/>
    </row>
    <row r="24" spans="1:8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</row>
    <row r="25" spans="1:80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</row>
    <row r="26" spans="1:80" x14ac:dyDescent="0.25">
      <c r="A26" s="173"/>
      <c r="B26" s="167"/>
      <c r="C26" s="167"/>
      <c r="D26" s="167" t="s">
        <v>502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</row>
    <row r="27" spans="1:8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</row>
    <row r="28" spans="1:80" ht="14.45" customHeight="1" x14ac:dyDescent="0.25">
      <c r="A28" s="304" t="s">
        <v>351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12"/>
      <c r="BM28" s="12"/>
      <c r="BN28" s="12"/>
      <c r="BO28" s="12"/>
      <c r="BP28" s="12"/>
      <c r="BQ28" s="12"/>
      <c r="BR28" s="12"/>
    </row>
    <row r="29" spans="1:80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144"/>
      <c r="BM29" s="144"/>
    </row>
    <row r="30" spans="1:80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73" t="s">
        <v>377</v>
      </c>
      <c r="E30" s="273"/>
      <c r="F30" s="273" t="s">
        <v>166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0"/>
      <c r="X30" s="273" t="s">
        <v>375</v>
      </c>
      <c r="Y30" s="273"/>
      <c r="Z30" s="273" t="s">
        <v>166</v>
      </c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0"/>
      <c r="AR30" s="273" t="s">
        <v>376</v>
      </c>
      <c r="AS30" s="273"/>
      <c r="AT30" s="273" t="s">
        <v>166</v>
      </c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0"/>
      <c r="BL30" s="29"/>
      <c r="BM30" s="29"/>
      <c r="BN30" s="29"/>
      <c r="BO30" s="29"/>
      <c r="BP30" s="29"/>
      <c r="BQ30" s="29"/>
      <c r="BR30" s="29"/>
      <c r="BS30" s="29"/>
      <c r="BT30" s="29"/>
      <c r="BU30" s="21"/>
      <c r="BV30" s="21"/>
      <c r="BW30" s="21"/>
      <c r="BX30" s="21"/>
      <c r="BY30" s="21"/>
      <c r="BZ30" s="21"/>
      <c r="CA30" s="21"/>
      <c r="CB30" s="21"/>
    </row>
    <row r="31" spans="1:80" s="22" customFormat="1" ht="41.45" customHeight="1" x14ac:dyDescent="0.25">
      <c r="A31" s="264"/>
      <c r="B31" s="264"/>
      <c r="C31" s="264"/>
      <c r="D31" s="273"/>
      <c r="E31" s="273"/>
      <c r="F31" s="273" t="s">
        <v>141</v>
      </c>
      <c r="G31" s="273"/>
      <c r="H31" s="273"/>
      <c r="I31" s="273"/>
      <c r="J31" s="273"/>
      <c r="K31" s="273"/>
      <c r="L31" s="273"/>
      <c r="M31" s="273"/>
      <c r="N31" s="273" t="s">
        <v>142</v>
      </c>
      <c r="O31" s="273"/>
      <c r="P31" s="273"/>
      <c r="Q31" s="273"/>
      <c r="R31" s="273"/>
      <c r="S31" s="273"/>
      <c r="T31" s="273"/>
      <c r="U31" s="273"/>
      <c r="V31" s="273" t="s">
        <v>143</v>
      </c>
      <c r="W31" s="270"/>
      <c r="X31" s="273"/>
      <c r="Y31" s="273"/>
      <c r="Z31" s="273" t="s">
        <v>141</v>
      </c>
      <c r="AA31" s="273"/>
      <c r="AB31" s="273"/>
      <c r="AC31" s="273"/>
      <c r="AD31" s="273"/>
      <c r="AE31" s="273"/>
      <c r="AF31" s="273"/>
      <c r="AG31" s="273"/>
      <c r="AH31" s="273" t="s">
        <v>142</v>
      </c>
      <c r="AI31" s="273"/>
      <c r="AJ31" s="273"/>
      <c r="AK31" s="273"/>
      <c r="AL31" s="273"/>
      <c r="AM31" s="273"/>
      <c r="AN31" s="273"/>
      <c r="AO31" s="273"/>
      <c r="AP31" s="273" t="s">
        <v>143</v>
      </c>
      <c r="AQ31" s="270"/>
      <c r="AR31" s="273"/>
      <c r="AS31" s="273"/>
      <c r="AT31" s="273" t="s">
        <v>141</v>
      </c>
      <c r="AU31" s="273"/>
      <c r="AV31" s="273"/>
      <c r="AW31" s="273"/>
      <c r="AX31" s="273"/>
      <c r="AY31" s="273"/>
      <c r="AZ31" s="273"/>
      <c r="BA31" s="273"/>
      <c r="BB31" s="273" t="s">
        <v>142</v>
      </c>
      <c r="BC31" s="273"/>
      <c r="BD31" s="273"/>
      <c r="BE31" s="273"/>
      <c r="BF31" s="273"/>
      <c r="BG31" s="273"/>
      <c r="BH31" s="273"/>
      <c r="BI31" s="273"/>
      <c r="BJ31" s="273" t="s">
        <v>143</v>
      </c>
      <c r="BK31" s="270"/>
      <c r="BL31" s="29"/>
      <c r="BM31" s="29"/>
      <c r="BN31" s="29"/>
      <c r="BO31" s="29"/>
      <c r="BP31" s="29"/>
      <c r="BQ31" s="29"/>
      <c r="BR31" s="29"/>
      <c r="BS31" s="29"/>
      <c r="BT31" s="29"/>
      <c r="BU31" s="21"/>
      <c r="BV31" s="21"/>
      <c r="BW31" s="21"/>
      <c r="BX31" s="21"/>
      <c r="BY31" s="21"/>
      <c r="BZ31" s="21"/>
      <c r="CA31" s="21"/>
      <c r="CB31" s="21"/>
    </row>
    <row r="32" spans="1:80" s="22" customFormat="1" ht="12.75" x14ac:dyDescent="0.25">
      <c r="A32" s="264"/>
      <c r="B32" s="264"/>
      <c r="C32" s="264"/>
      <c r="D32" s="273"/>
      <c r="E32" s="273"/>
      <c r="F32" s="273" t="s">
        <v>177</v>
      </c>
      <c r="G32" s="273"/>
      <c r="H32" s="301" t="s">
        <v>329</v>
      </c>
      <c r="I32" s="301"/>
      <c r="J32" s="301"/>
      <c r="K32" s="301"/>
      <c r="L32" s="301"/>
      <c r="M32" s="301"/>
      <c r="N32" s="273" t="s">
        <v>177</v>
      </c>
      <c r="O32" s="273"/>
      <c r="P32" s="301" t="s">
        <v>329</v>
      </c>
      <c r="Q32" s="301"/>
      <c r="R32" s="301"/>
      <c r="S32" s="301"/>
      <c r="T32" s="301"/>
      <c r="U32" s="301"/>
      <c r="V32" s="273"/>
      <c r="W32" s="270"/>
      <c r="X32" s="273"/>
      <c r="Y32" s="273"/>
      <c r="Z32" s="273" t="s">
        <v>177</v>
      </c>
      <c r="AA32" s="273"/>
      <c r="AB32" s="301" t="s">
        <v>329</v>
      </c>
      <c r="AC32" s="301"/>
      <c r="AD32" s="301"/>
      <c r="AE32" s="301"/>
      <c r="AF32" s="301"/>
      <c r="AG32" s="301"/>
      <c r="AH32" s="273" t="s">
        <v>177</v>
      </c>
      <c r="AI32" s="273"/>
      <c r="AJ32" s="301" t="s">
        <v>329</v>
      </c>
      <c r="AK32" s="301"/>
      <c r="AL32" s="301"/>
      <c r="AM32" s="301"/>
      <c r="AN32" s="301"/>
      <c r="AO32" s="301"/>
      <c r="AP32" s="273"/>
      <c r="AQ32" s="270"/>
      <c r="AR32" s="273"/>
      <c r="AS32" s="273"/>
      <c r="AT32" s="273" t="s">
        <v>177</v>
      </c>
      <c r="AU32" s="273"/>
      <c r="AV32" s="301" t="s">
        <v>329</v>
      </c>
      <c r="AW32" s="301"/>
      <c r="AX32" s="301"/>
      <c r="AY32" s="301"/>
      <c r="AZ32" s="301"/>
      <c r="BA32" s="301"/>
      <c r="BB32" s="273" t="s">
        <v>177</v>
      </c>
      <c r="BC32" s="273"/>
      <c r="BD32" s="301" t="s">
        <v>329</v>
      </c>
      <c r="BE32" s="301"/>
      <c r="BF32" s="301"/>
      <c r="BG32" s="301"/>
      <c r="BH32" s="301"/>
      <c r="BI32" s="301"/>
      <c r="BJ32" s="273"/>
      <c r="BK32" s="270"/>
      <c r="BL32" s="29"/>
      <c r="BM32" s="29"/>
      <c r="BN32" s="29"/>
      <c r="BO32" s="29"/>
      <c r="BP32" s="29"/>
      <c r="BQ32" s="29"/>
      <c r="BR32" s="29"/>
      <c r="BS32" s="29"/>
      <c r="BT32" s="29"/>
      <c r="BU32" s="21"/>
      <c r="BV32" s="21"/>
      <c r="BW32" s="21"/>
      <c r="BX32" s="21"/>
      <c r="BY32" s="21"/>
      <c r="BZ32" s="21"/>
      <c r="CA32" s="21"/>
      <c r="CB32" s="21"/>
    </row>
    <row r="33" spans="1:80" s="22" customFormat="1" ht="74.25" customHeight="1" x14ac:dyDescent="0.25">
      <c r="A33" s="264"/>
      <c r="B33" s="264"/>
      <c r="C33" s="264"/>
      <c r="D33" s="273"/>
      <c r="E33" s="273"/>
      <c r="F33" s="273"/>
      <c r="G33" s="273"/>
      <c r="H33" s="301" t="s">
        <v>362</v>
      </c>
      <c r="I33" s="301"/>
      <c r="J33" s="302" t="s">
        <v>503</v>
      </c>
      <c r="K33" s="303"/>
      <c r="L33" s="301" t="s">
        <v>361</v>
      </c>
      <c r="M33" s="301"/>
      <c r="N33" s="273"/>
      <c r="O33" s="273"/>
      <c r="P33" s="301" t="s">
        <v>364</v>
      </c>
      <c r="Q33" s="301"/>
      <c r="R33" s="302" t="s">
        <v>504</v>
      </c>
      <c r="S33" s="303"/>
      <c r="T33" s="301" t="s">
        <v>367</v>
      </c>
      <c r="U33" s="301"/>
      <c r="V33" s="273"/>
      <c r="W33" s="270"/>
      <c r="X33" s="273"/>
      <c r="Y33" s="273"/>
      <c r="Z33" s="273"/>
      <c r="AA33" s="273"/>
      <c r="AB33" s="301" t="s">
        <v>362</v>
      </c>
      <c r="AC33" s="301"/>
      <c r="AD33" s="302" t="s">
        <v>501</v>
      </c>
      <c r="AE33" s="303"/>
      <c r="AF33" s="301" t="s">
        <v>361</v>
      </c>
      <c r="AG33" s="301"/>
      <c r="AH33" s="273"/>
      <c r="AI33" s="273"/>
      <c r="AJ33" s="301" t="s">
        <v>364</v>
      </c>
      <c r="AK33" s="301"/>
      <c r="AL33" s="302" t="s">
        <v>505</v>
      </c>
      <c r="AM33" s="303"/>
      <c r="AN33" s="301" t="s">
        <v>367</v>
      </c>
      <c r="AO33" s="301"/>
      <c r="AP33" s="273"/>
      <c r="AQ33" s="270"/>
      <c r="AR33" s="273"/>
      <c r="AS33" s="273"/>
      <c r="AT33" s="273"/>
      <c r="AU33" s="273"/>
      <c r="AV33" s="301" t="s">
        <v>362</v>
      </c>
      <c r="AW33" s="301"/>
      <c r="AX33" s="302" t="s">
        <v>501</v>
      </c>
      <c r="AY33" s="303"/>
      <c r="AZ33" s="301" t="s">
        <v>361</v>
      </c>
      <c r="BA33" s="301"/>
      <c r="BB33" s="273"/>
      <c r="BC33" s="273"/>
      <c r="BD33" s="301" t="s">
        <v>364</v>
      </c>
      <c r="BE33" s="301"/>
      <c r="BF33" s="302" t="s">
        <v>505</v>
      </c>
      <c r="BG33" s="303"/>
      <c r="BH33" s="301" t="s">
        <v>367</v>
      </c>
      <c r="BI33" s="301"/>
      <c r="BJ33" s="273"/>
      <c r="BK33" s="270"/>
      <c r="BL33" s="29"/>
      <c r="BM33" s="29"/>
      <c r="BN33" s="29"/>
      <c r="BO33" s="29"/>
      <c r="BP33" s="29"/>
      <c r="BQ33" s="29"/>
      <c r="BR33" s="29"/>
      <c r="BS33" s="29"/>
      <c r="BT33" s="29"/>
      <c r="BU33" s="21"/>
      <c r="BV33" s="21"/>
      <c r="BW33" s="21"/>
      <c r="BX33" s="21"/>
      <c r="BY33" s="21"/>
      <c r="BZ33" s="21"/>
      <c r="CA33" s="21"/>
      <c r="CB33" s="21"/>
    </row>
    <row r="34" spans="1:80" s="22" customFormat="1" ht="18" customHeight="1" x14ac:dyDescent="0.25">
      <c r="A34" s="264"/>
      <c r="B34" s="264"/>
      <c r="C34" s="264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36" t="s">
        <v>67</v>
      </c>
      <c r="Y34" s="236" t="s">
        <v>68</v>
      </c>
      <c r="Z34" s="236" t="s">
        <v>67</v>
      </c>
      <c r="AA34" s="236" t="s">
        <v>68</v>
      </c>
      <c r="AB34" s="236" t="s">
        <v>67</v>
      </c>
      <c r="AC34" s="236" t="s">
        <v>68</v>
      </c>
      <c r="AD34" s="236" t="s">
        <v>67</v>
      </c>
      <c r="AE34" s="236" t="s">
        <v>68</v>
      </c>
      <c r="AF34" s="236" t="s">
        <v>67</v>
      </c>
      <c r="AG34" s="236" t="s">
        <v>68</v>
      </c>
      <c r="AH34" s="236" t="s">
        <v>67</v>
      </c>
      <c r="AI34" s="236" t="s">
        <v>68</v>
      </c>
      <c r="AJ34" s="236" t="s">
        <v>67</v>
      </c>
      <c r="AK34" s="236" t="s">
        <v>68</v>
      </c>
      <c r="AL34" s="236" t="s">
        <v>67</v>
      </c>
      <c r="AM34" s="236" t="s">
        <v>68</v>
      </c>
      <c r="AN34" s="236" t="s">
        <v>67</v>
      </c>
      <c r="AO34" s="236" t="s">
        <v>68</v>
      </c>
      <c r="AP34" s="236" t="s">
        <v>67</v>
      </c>
      <c r="AQ34" s="236" t="s">
        <v>68</v>
      </c>
      <c r="AR34" s="236" t="s">
        <v>67</v>
      </c>
      <c r="AS34" s="236" t="s">
        <v>68</v>
      </c>
      <c r="AT34" s="236" t="s">
        <v>67</v>
      </c>
      <c r="AU34" s="236" t="s">
        <v>68</v>
      </c>
      <c r="AV34" s="236" t="s">
        <v>67</v>
      </c>
      <c r="AW34" s="236" t="s">
        <v>68</v>
      </c>
      <c r="AX34" s="236" t="s">
        <v>67</v>
      </c>
      <c r="AY34" s="236" t="s">
        <v>68</v>
      </c>
      <c r="AZ34" s="236" t="s">
        <v>67</v>
      </c>
      <c r="BA34" s="236" t="s">
        <v>68</v>
      </c>
      <c r="BB34" s="236" t="s">
        <v>67</v>
      </c>
      <c r="BC34" s="236" t="s">
        <v>68</v>
      </c>
      <c r="BD34" s="236" t="s">
        <v>67</v>
      </c>
      <c r="BE34" s="236" t="s">
        <v>68</v>
      </c>
      <c r="BF34" s="236" t="s">
        <v>67</v>
      </c>
      <c r="BG34" s="236" t="s">
        <v>68</v>
      </c>
      <c r="BH34" s="236" t="s">
        <v>67</v>
      </c>
      <c r="BI34" s="236" t="s">
        <v>68</v>
      </c>
      <c r="BJ34" s="236" t="s">
        <v>67</v>
      </c>
      <c r="BK34" s="236" t="s">
        <v>68</v>
      </c>
      <c r="BL34" s="29"/>
      <c r="BM34" s="29"/>
      <c r="BN34" s="29"/>
      <c r="BO34" s="29"/>
      <c r="BP34" s="29"/>
      <c r="BQ34" s="29"/>
      <c r="BR34" s="29"/>
      <c r="BS34" s="29"/>
      <c r="BT34" s="29"/>
      <c r="BU34" s="21"/>
      <c r="BV34" s="21"/>
      <c r="BW34" s="21"/>
      <c r="BX34" s="21"/>
      <c r="BY34" s="21"/>
      <c r="BZ34" s="21"/>
      <c r="CA34" s="21"/>
      <c r="CB34" s="21"/>
    </row>
    <row r="35" spans="1:80" s="22" customFormat="1" ht="18.75" customHeight="1" thickBot="1" x14ac:dyDescent="0.3">
      <c r="A35" s="92" t="s">
        <v>2</v>
      </c>
      <c r="B35" s="92" t="s">
        <v>4</v>
      </c>
      <c r="C35" s="92" t="s">
        <v>3</v>
      </c>
      <c r="D35" s="97" t="s">
        <v>5</v>
      </c>
      <c r="E35" s="97" t="s">
        <v>8</v>
      </c>
      <c r="F35" s="97" t="s">
        <v>22</v>
      </c>
      <c r="G35" s="97" t="s">
        <v>23</v>
      </c>
      <c r="H35" s="97" t="s">
        <v>24</v>
      </c>
      <c r="I35" s="97" t="s">
        <v>25</v>
      </c>
      <c r="J35" s="97" t="s">
        <v>26</v>
      </c>
      <c r="K35" s="97" t="s">
        <v>27</v>
      </c>
      <c r="L35" s="97" t="s">
        <v>50</v>
      </c>
      <c r="M35" s="97" t="s">
        <v>51</v>
      </c>
      <c r="N35" s="97" t="s">
        <v>52</v>
      </c>
      <c r="O35" s="97" t="s">
        <v>53</v>
      </c>
      <c r="P35" s="97" t="s">
        <v>72</v>
      </c>
      <c r="Q35" s="97" t="s">
        <v>73</v>
      </c>
      <c r="R35" s="97" t="s">
        <v>110</v>
      </c>
      <c r="S35" s="97" t="s">
        <v>165</v>
      </c>
      <c r="T35" s="97" t="s">
        <v>178</v>
      </c>
      <c r="U35" s="97" t="s">
        <v>180</v>
      </c>
      <c r="V35" s="97" t="s">
        <v>181</v>
      </c>
      <c r="W35" s="97" t="s">
        <v>182</v>
      </c>
      <c r="X35" s="97" t="s">
        <v>183</v>
      </c>
      <c r="Y35" s="97" t="s">
        <v>462</v>
      </c>
      <c r="Z35" s="97" t="s">
        <v>463</v>
      </c>
      <c r="AA35" s="97" t="s">
        <v>464</v>
      </c>
      <c r="AB35" s="97" t="s">
        <v>465</v>
      </c>
      <c r="AC35" s="97" t="s">
        <v>466</v>
      </c>
      <c r="AD35" s="97" t="s">
        <v>467</v>
      </c>
      <c r="AE35" s="97" t="s">
        <v>468</v>
      </c>
      <c r="AF35" s="97" t="s">
        <v>469</v>
      </c>
      <c r="AG35" s="97" t="s">
        <v>470</v>
      </c>
      <c r="AH35" s="97" t="s">
        <v>471</v>
      </c>
      <c r="AI35" s="97" t="s">
        <v>472</v>
      </c>
      <c r="AJ35" s="97" t="s">
        <v>473</v>
      </c>
      <c r="AK35" s="97" t="s">
        <v>474</v>
      </c>
      <c r="AL35" s="97" t="s">
        <v>475</v>
      </c>
      <c r="AM35" s="97" t="s">
        <v>476</v>
      </c>
      <c r="AN35" s="97" t="s">
        <v>477</v>
      </c>
      <c r="AO35" s="97" t="s">
        <v>478</v>
      </c>
      <c r="AP35" s="97" t="s">
        <v>479</v>
      </c>
      <c r="AQ35" s="97" t="s">
        <v>480</v>
      </c>
      <c r="AR35" s="97" t="s">
        <v>481</v>
      </c>
      <c r="AS35" s="97" t="s">
        <v>482</v>
      </c>
      <c r="AT35" s="97" t="s">
        <v>483</v>
      </c>
      <c r="AU35" s="97" t="s">
        <v>484</v>
      </c>
      <c r="AV35" s="97" t="s">
        <v>485</v>
      </c>
      <c r="AW35" s="97" t="s">
        <v>486</v>
      </c>
      <c r="AX35" s="97" t="s">
        <v>487</v>
      </c>
      <c r="AY35" s="97" t="s">
        <v>488</v>
      </c>
      <c r="AZ35" s="97" t="s">
        <v>489</v>
      </c>
      <c r="BA35" s="97" t="s">
        <v>490</v>
      </c>
      <c r="BB35" s="97" t="s">
        <v>491</v>
      </c>
      <c r="BC35" s="97" t="s">
        <v>492</v>
      </c>
      <c r="BD35" s="97" t="s">
        <v>493</v>
      </c>
      <c r="BE35" s="97" t="s">
        <v>494</v>
      </c>
      <c r="BF35" s="97" t="s">
        <v>495</v>
      </c>
      <c r="BG35" s="97" t="s">
        <v>496</v>
      </c>
      <c r="BH35" s="97" t="s">
        <v>497</v>
      </c>
      <c r="BI35" s="97" t="s">
        <v>498</v>
      </c>
      <c r="BJ35" s="97" t="s">
        <v>499</v>
      </c>
      <c r="BK35" s="97" t="s">
        <v>500</v>
      </c>
      <c r="BL35" s="28"/>
      <c r="BM35" s="28"/>
      <c r="BN35" s="28"/>
      <c r="BO35" s="28"/>
      <c r="BP35" s="28"/>
      <c r="BQ35" s="28"/>
      <c r="BR35" s="28"/>
      <c r="BS35" s="28"/>
      <c r="BT35" s="29"/>
      <c r="BU35" s="21"/>
      <c r="BV35" s="21"/>
      <c r="BW35" s="21"/>
      <c r="BX35" s="21"/>
      <c r="BY35" s="21"/>
      <c r="BZ35" s="21"/>
      <c r="CA35" s="21"/>
      <c r="CB35" s="21"/>
    </row>
    <row r="36" spans="1:80" s="22" customFormat="1" ht="12.75" customHeight="1" x14ac:dyDescent="0.2">
      <c r="A36" s="216" t="s">
        <v>153</v>
      </c>
      <c r="B36" s="217" t="s">
        <v>147</v>
      </c>
      <c r="C36" s="198" t="s">
        <v>29</v>
      </c>
      <c r="D36" s="139">
        <f>F36+N36</f>
        <v>17712787.136</v>
      </c>
      <c r="E36" s="139">
        <f>G36+O36</f>
        <v>212216881.47500002</v>
      </c>
      <c r="F36" s="139">
        <f>H36+J36+L36</f>
        <v>15917268.335999999</v>
      </c>
      <c r="G36" s="139">
        <f>I36+K36+M36</f>
        <v>104395523.52500001</v>
      </c>
      <c r="H36" s="139">
        <v>14881823</v>
      </c>
      <c r="I36" s="139">
        <v>14532014.525</v>
      </c>
      <c r="J36" s="139">
        <v>715849</v>
      </c>
      <c r="K36" s="139">
        <v>6853363</v>
      </c>
      <c r="L36" s="139">
        <v>319596.33600000001</v>
      </c>
      <c r="M36" s="139">
        <v>83010146</v>
      </c>
      <c r="N36" s="141">
        <f>P36+R36+T36</f>
        <v>1795518.8</v>
      </c>
      <c r="O36" s="141">
        <f>Q36+S36+U36</f>
        <v>107821357.95</v>
      </c>
      <c r="P36" s="139">
        <v>1727568</v>
      </c>
      <c r="Q36" s="139">
        <v>597227.94999999995</v>
      </c>
      <c r="R36" s="139">
        <v>59507</v>
      </c>
      <c r="S36" s="139">
        <v>4776044</v>
      </c>
      <c r="T36" s="139">
        <v>8443.7999999999993</v>
      </c>
      <c r="U36" s="139">
        <v>102448086</v>
      </c>
      <c r="V36" s="142" t="s">
        <v>373</v>
      </c>
      <c r="W36" s="142" t="s">
        <v>373</v>
      </c>
      <c r="X36" s="139">
        <f>Z36+AH36</f>
        <v>19602202.561000001</v>
      </c>
      <c r="Y36" s="139">
        <f>AA36+AI36</f>
        <v>233533902.655</v>
      </c>
      <c r="Z36" s="139">
        <f>AB36+AD36+AF36</f>
        <v>17741856.761</v>
      </c>
      <c r="AA36" s="139">
        <f>AC36+AE36+AG36</f>
        <v>119644642.705</v>
      </c>
      <c r="AB36" s="139">
        <f>13020571+3905377</f>
        <v>16925948</v>
      </c>
      <c r="AC36" s="139">
        <v>14532014.525</v>
      </c>
      <c r="AD36" s="139">
        <v>496312.42499999999</v>
      </c>
      <c r="AE36" s="139">
        <v>72032278.129999995</v>
      </c>
      <c r="AF36" s="139">
        <v>319596.33600000001</v>
      </c>
      <c r="AG36" s="139">
        <v>33080350.050000001</v>
      </c>
      <c r="AH36" s="141">
        <f>AJ36+AL36+AN36</f>
        <v>1860345.8</v>
      </c>
      <c r="AI36" s="141">
        <f>AK36+AM36+AO36</f>
        <v>113889259.95</v>
      </c>
      <c r="AJ36" s="139">
        <v>1785437</v>
      </c>
      <c r="AK36" s="139">
        <v>597227.94999999995</v>
      </c>
      <c r="AL36" s="139">
        <v>66465</v>
      </c>
      <c r="AM36" s="139">
        <v>5261778</v>
      </c>
      <c r="AN36" s="139">
        <v>8443.7999999999993</v>
      </c>
      <c r="AO36" s="139">
        <v>108030254</v>
      </c>
      <c r="AP36" s="142" t="s">
        <v>373</v>
      </c>
      <c r="AQ36" s="142" t="s">
        <v>373</v>
      </c>
      <c r="AR36" s="139">
        <f>AT36+BB36</f>
        <v>7036093.1359999999</v>
      </c>
      <c r="AS36" s="139">
        <f>AU36+BC36</f>
        <v>283310967.30000001</v>
      </c>
      <c r="AT36" s="139">
        <f>AV36+AX36+AZ36</f>
        <v>5047594.3360000001</v>
      </c>
      <c r="AU36" s="139">
        <f>AW36+AY36+BA36</f>
        <v>51874432.350000001</v>
      </c>
      <c r="AV36" s="139">
        <v>4231685.5750000002</v>
      </c>
      <c r="AW36" s="139">
        <v>14532014.525</v>
      </c>
      <c r="AX36" s="139">
        <v>496312.42499999999</v>
      </c>
      <c r="AY36" s="139">
        <v>4262067.7750000004</v>
      </c>
      <c r="AZ36" s="139">
        <v>319596.33600000001</v>
      </c>
      <c r="BA36" s="139">
        <v>33080350.050000001</v>
      </c>
      <c r="BB36" s="141">
        <f>BD36+BF36+BH36</f>
        <v>1988498.8</v>
      </c>
      <c r="BC36" s="141">
        <f>BE36+BG36+BI36</f>
        <v>231436534.94999999</v>
      </c>
      <c r="BD36" s="139">
        <f>280706+1644098</f>
        <v>1924804</v>
      </c>
      <c r="BE36" s="139">
        <v>597227.94999999995</v>
      </c>
      <c r="BF36" s="139">
        <v>55251</v>
      </c>
      <c r="BG36" s="139">
        <v>1328413</v>
      </c>
      <c r="BH36" s="139">
        <v>8443.7999999999993</v>
      </c>
      <c r="BI36" s="139">
        <f>155999005+73511889</f>
        <v>229510894</v>
      </c>
      <c r="BJ36" s="142" t="s">
        <v>373</v>
      </c>
      <c r="BK36" s="146" t="s">
        <v>373</v>
      </c>
      <c r="BL36" s="28"/>
      <c r="BM36" s="28"/>
      <c r="BN36" s="28"/>
      <c r="BO36" s="28"/>
      <c r="BP36" s="28"/>
      <c r="BQ36" s="28"/>
      <c r="BR36" s="28"/>
      <c r="BS36" s="28"/>
      <c r="BT36" s="29"/>
      <c r="BU36" s="21"/>
      <c r="BV36" s="21"/>
      <c r="BW36" s="21"/>
      <c r="BX36" s="21"/>
      <c r="BY36" s="21"/>
      <c r="BZ36" s="21"/>
      <c r="CA36" s="21"/>
      <c r="CB36" s="21"/>
    </row>
    <row r="37" spans="1:80" s="22" customFormat="1" ht="12.75" customHeight="1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2957833</v>
      </c>
      <c r="I37" s="110" t="s">
        <v>28</v>
      </c>
      <c r="J37" s="140">
        <v>105750</v>
      </c>
      <c r="K37" s="140">
        <v>1136939</v>
      </c>
      <c r="L37" s="110" t="s">
        <v>28</v>
      </c>
      <c r="M37" s="140">
        <v>16328054</v>
      </c>
      <c r="N37" s="110" t="s">
        <v>28</v>
      </c>
      <c r="O37" s="110" t="s">
        <v>28</v>
      </c>
      <c r="P37" s="140">
        <v>704338</v>
      </c>
      <c r="Q37" s="110" t="s">
        <v>28</v>
      </c>
      <c r="R37" s="140">
        <v>16263</v>
      </c>
      <c r="S37" s="140">
        <v>1571677</v>
      </c>
      <c r="T37" s="110" t="s">
        <v>28</v>
      </c>
      <c r="U37" s="140">
        <v>35705443</v>
      </c>
      <c r="V37" s="110" t="s">
        <v>28</v>
      </c>
      <c r="W37" s="110" t="s">
        <v>28</v>
      </c>
      <c r="X37" s="110" t="s">
        <v>28</v>
      </c>
      <c r="Y37" s="126" t="s">
        <v>373</v>
      </c>
      <c r="Z37" s="110" t="s">
        <v>28</v>
      </c>
      <c r="AA37" s="110" t="s">
        <v>28</v>
      </c>
      <c r="AB37" s="140">
        <f>3032407+284867</f>
        <v>3317274</v>
      </c>
      <c r="AC37" s="110" t="s">
        <v>28</v>
      </c>
      <c r="AD37" s="140">
        <v>158866.57500000001</v>
      </c>
      <c r="AE37" s="140">
        <v>22966422</v>
      </c>
      <c r="AF37" s="110" t="s">
        <v>28</v>
      </c>
      <c r="AG37" s="140">
        <v>11278873.35</v>
      </c>
      <c r="AH37" s="110" t="s">
        <v>28</v>
      </c>
      <c r="AI37" s="110" t="s">
        <v>28</v>
      </c>
      <c r="AJ37" s="140">
        <v>1332303</v>
      </c>
      <c r="AK37" s="110" t="s">
        <v>28</v>
      </c>
      <c r="AL37" s="140">
        <v>39920</v>
      </c>
      <c r="AM37" s="140">
        <v>3036027</v>
      </c>
      <c r="AN37" s="110" t="s">
        <v>28</v>
      </c>
      <c r="AO37" s="140">
        <v>54574730</v>
      </c>
      <c r="AP37" s="110" t="s">
        <v>28</v>
      </c>
      <c r="AQ37" s="110" t="s">
        <v>28</v>
      </c>
      <c r="AR37" s="110" t="s">
        <v>28</v>
      </c>
      <c r="AS37" s="126" t="s">
        <v>373</v>
      </c>
      <c r="AT37" s="110" t="s">
        <v>28</v>
      </c>
      <c r="AU37" s="110" t="s">
        <v>28</v>
      </c>
      <c r="AV37" s="140">
        <v>985532.27500000002</v>
      </c>
      <c r="AW37" s="110" t="s">
        <v>28</v>
      </c>
      <c r="AX37" s="140">
        <v>158866.57500000001</v>
      </c>
      <c r="AY37" s="140">
        <v>1624454.125</v>
      </c>
      <c r="AZ37" s="110" t="s">
        <v>28</v>
      </c>
      <c r="BA37" s="140">
        <v>11278873.35</v>
      </c>
      <c r="BB37" s="110" t="s">
        <v>28</v>
      </c>
      <c r="BC37" s="110" t="s">
        <v>28</v>
      </c>
      <c r="BD37" s="140">
        <f>147429+1281223</f>
        <v>1428652</v>
      </c>
      <c r="BE37" s="110" t="s">
        <v>28</v>
      </c>
      <c r="BF37" s="140">
        <v>37731</v>
      </c>
      <c r="BG37" s="140">
        <v>491247</v>
      </c>
      <c r="BH37" s="110" t="s">
        <v>28</v>
      </c>
      <c r="BI37" s="140">
        <f>21024765+25064163</f>
        <v>46088928</v>
      </c>
      <c r="BJ37" s="110" t="s">
        <v>28</v>
      </c>
      <c r="BK37" s="112" t="s">
        <v>28</v>
      </c>
      <c r="BL37" s="28"/>
      <c r="BM37" s="28"/>
      <c r="BN37" s="28"/>
      <c r="BO37" s="28"/>
      <c r="BP37" s="28"/>
      <c r="BQ37" s="28"/>
      <c r="BR37" s="28"/>
      <c r="BS37" s="28"/>
      <c r="BT37" s="29"/>
      <c r="BU37" s="21"/>
      <c r="BV37" s="21"/>
      <c r="BW37" s="21"/>
      <c r="BX37" s="21"/>
      <c r="BY37" s="21"/>
      <c r="BZ37" s="21"/>
      <c r="CA37" s="21"/>
      <c r="CB37" s="21"/>
    </row>
    <row r="38" spans="1:80" s="22" customFormat="1" ht="12.75" customHeight="1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31898031.333750002</v>
      </c>
      <c r="F38" s="110" t="s">
        <v>28</v>
      </c>
      <c r="G38" s="140">
        <f>I38+K38+M38</f>
        <v>19580397.322250001</v>
      </c>
      <c r="H38" s="140">
        <v>0</v>
      </c>
      <c r="I38" s="140">
        <v>10987083.322249999</v>
      </c>
      <c r="J38" s="140">
        <v>0</v>
      </c>
      <c r="K38" s="140">
        <v>67452</v>
      </c>
      <c r="L38" s="110" t="s">
        <v>28</v>
      </c>
      <c r="M38" s="140">
        <v>8525862</v>
      </c>
      <c r="N38" s="110" t="s">
        <v>28</v>
      </c>
      <c r="O38" s="140">
        <f>Q38+S38+U38</f>
        <v>12317634.011500001</v>
      </c>
      <c r="P38" s="140">
        <v>0</v>
      </c>
      <c r="Q38" s="140">
        <v>4992177.0115</v>
      </c>
      <c r="R38" s="140">
        <v>0</v>
      </c>
      <c r="S38" s="140">
        <v>87067</v>
      </c>
      <c r="T38" s="132" t="s">
        <v>461</v>
      </c>
      <c r="U38" s="140">
        <v>7238390</v>
      </c>
      <c r="V38" s="110" t="s">
        <v>28</v>
      </c>
      <c r="W38" s="126" t="s">
        <v>373</v>
      </c>
      <c r="X38" s="110" t="s">
        <v>28</v>
      </c>
      <c r="Y38" s="140">
        <f>AA38+AI38</f>
        <v>37898829.233750001</v>
      </c>
      <c r="Z38" s="110" t="s">
        <v>28</v>
      </c>
      <c r="AA38" s="140">
        <f>AC38+AE38+AG38</f>
        <v>28173328.22225</v>
      </c>
      <c r="AB38" s="140">
        <f>125327+134452</f>
        <v>259779</v>
      </c>
      <c r="AC38" s="140">
        <v>10987083.322249999</v>
      </c>
      <c r="AD38" s="140">
        <v>28685.825000000001</v>
      </c>
      <c r="AE38" s="140">
        <v>6470367</v>
      </c>
      <c r="AF38" s="110" t="s">
        <v>28</v>
      </c>
      <c r="AG38" s="140">
        <v>10715877.9</v>
      </c>
      <c r="AH38" s="110" t="s">
        <v>28</v>
      </c>
      <c r="AI38" s="140">
        <f>AK38+AM38+AO38</f>
        <v>9725501.011500001</v>
      </c>
      <c r="AJ38" s="140">
        <v>24239</v>
      </c>
      <c r="AK38" s="140">
        <v>4992177.0115</v>
      </c>
      <c r="AL38" s="140">
        <v>2840</v>
      </c>
      <c r="AM38" s="140">
        <v>61780</v>
      </c>
      <c r="AN38" s="132" t="s">
        <v>461</v>
      </c>
      <c r="AO38" s="140">
        <v>4671544</v>
      </c>
      <c r="AP38" s="110" t="s">
        <v>28</v>
      </c>
      <c r="AQ38" s="126" t="s">
        <v>373</v>
      </c>
      <c r="AR38" s="110" t="s">
        <v>28</v>
      </c>
      <c r="AS38" s="140">
        <f>AU38+BC38</f>
        <v>122478349.33375001</v>
      </c>
      <c r="AT38" s="110" t="s">
        <v>28</v>
      </c>
      <c r="AU38" s="140">
        <f>AW38+AY38+BA38</f>
        <v>22002297.322250001</v>
      </c>
      <c r="AV38" s="140">
        <v>40731.275000000001</v>
      </c>
      <c r="AW38" s="140">
        <v>10987083.322249999</v>
      </c>
      <c r="AX38" s="140">
        <v>28685.825000000001</v>
      </c>
      <c r="AY38" s="140">
        <v>299336.09999999998</v>
      </c>
      <c r="AZ38" s="110" t="s">
        <v>28</v>
      </c>
      <c r="BA38" s="140">
        <v>10715877.9</v>
      </c>
      <c r="BB38" s="110" t="s">
        <v>28</v>
      </c>
      <c r="BC38" s="140">
        <f>BE38+BG38+BI38</f>
        <v>100476052.0115</v>
      </c>
      <c r="BD38" s="140">
        <f>3957+3842</f>
        <v>7799</v>
      </c>
      <c r="BE38" s="140">
        <v>4992177.0115</v>
      </c>
      <c r="BF38" s="140">
        <v>445</v>
      </c>
      <c r="BG38" s="140">
        <v>55924</v>
      </c>
      <c r="BH38" s="132" t="s">
        <v>461</v>
      </c>
      <c r="BI38" s="140">
        <f>71614889+23813062</f>
        <v>95427951</v>
      </c>
      <c r="BJ38" s="110" t="s">
        <v>28</v>
      </c>
      <c r="BK38" s="127" t="s">
        <v>373</v>
      </c>
      <c r="BL38" s="28"/>
      <c r="BM38" s="28"/>
      <c r="BN38" s="28"/>
      <c r="BO38" s="28"/>
      <c r="BP38" s="28"/>
      <c r="BQ38" s="28"/>
      <c r="BR38" s="28"/>
      <c r="BS38" s="28"/>
      <c r="BT38" s="29"/>
      <c r="BU38" s="21"/>
      <c r="BV38" s="21"/>
      <c r="BW38" s="21"/>
      <c r="BX38" s="21"/>
      <c r="BY38" s="21"/>
      <c r="BZ38" s="21"/>
      <c r="CA38" s="21"/>
      <c r="CB38" s="21"/>
    </row>
    <row r="39" spans="1:80" s="22" customFormat="1" ht="12.75" customHeight="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0</v>
      </c>
      <c r="I39" s="110" t="s">
        <v>28</v>
      </c>
      <c r="J39" s="140">
        <v>0</v>
      </c>
      <c r="K39" s="140">
        <v>55758</v>
      </c>
      <c r="L39" s="110" t="s">
        <v>28</v>
      </c>
      <c r="M39" s="140">
        <v>1349954</v>
      </c>
      <c r="N39" s="110" t="s">
        <v>28</v>
      </c>
      <c r="O39" s="110" t="s">
        <v>28</v>
      </c>
      <c r="P39" s="140">
        <v>0</v>
      </c>
      <c r="Q39" s="110" t="s">
        <v>28</v>
      </c>
      <c r="R39" s="140">
        <v>0</v>
      </c>
      <c r="S39" s="140">
        <v>15236</v>
      </c>
      <c r="T39" s="110" t="s">
        <v>28</v>
      </c>
      <c r="U39" s="140">
        <v>689593</v>
      </c>
      <c r="V39" s="110" t="s">
        <v>28</v>
      </c>
      <c r="W39" s="110" t="s">
        <v>28</v>
      </c>
      <c r="X39" s="110" t="s">
        <v>28</v>
      </c>
      <c r="Y39" s="110" t="s">
        <v>28</v>
      </c>
      <c r="Z39" s="110" t="s">
        <v>28</v>
      </c>
      <c r="AA39" s="110" t="s">
        <v>28</v>
      </c>
      <c r="AB39" s="140">
        <f>27297+65269</f>
        <v>92566</v>
      </c>
      <c r="AC39" s="110" t="s">
        <v>28</v>
      </c>
      <c r="AD39" s="140">
        <v>9592.9749999999985</v>
      </c>
      <c r="AE39" s="140">
        <v>1399792</v>
      </c>
      <c r="AF39" s="110" t="s">
        <v>28</v>
      </c>
      <c r="AG39" s="140">
        <v>535026.6</v>
      </c>
      <c r="AH39" s="110" t="s">
        <v>28</v>
      </c>
      <c r="AI39" s="110" t="s">
        <v>28</v>
      </c>
      <c r="AJ39" s="140">
        <v>4657</v>
      </c>
      <c r="AK39" s="110" t="s">
        <v>28</v>
      </c>
      <c r="AL39" s="140">
        <v>220</v>
      </c>
      <c r="AM39" s="140">
        <v>17339</v>
      </c>
      <c r="AN39" s="110" t="s">
        <v>28</v>
      </c>
      <c r="AO39" s="140">
        <v>701513</v>
      </c>
      <c r="AP39" s="110" t="s">
        <v>28</v>
      </c>
      <c r="AQ39" s="110" t="s">
        <v>28</v>
      </c>
      <c r="AR39" s="110" t="s">
        <v>28</v>
      </c>
      <c r="AS39" s="110" t="s">
        <v>28</v>
      </c>
      <c r="AT39" s="110" t="s">
        <v>28</v>
      </c>
      <c r="AU39" s="110" t="s">
        <v>28</v>
      </c>
      <c r="AV39" s="140">
        <v>21212.425000000003</v>
      </c>
      <c r="AW39" s="110" t="s">
        <v>28</v>
      </c>
      <c r="AX39" s="140">
        <v>9592.9749999999985</v>
      </c>
      <c r="AY39" s="140">
        <v>99517.774999999994</v>
      </c>
      <c r="AZ39" s="110" t="s">
        <v>28</v>
      </c>
      <c r="BA39" s="140">
        <v>535026.6</v>
      </c>
      <c r="BB39" s="110" t="s">
        <v>28</v>
      </c>
      <c r="BC39" s="110" t="s">
        <v>28</v>
      </c>
      <c r="BD39" s="140">
        <f>452+1978</f>
        <v>2430</v>
      </c>
      <c r="BE39" s="110" t="s">
        <v>28</v>
      </c>
      <c r="BF39" s="140">
        <v>73</v>
      </c>
      <c r="BG39" s="140">
        <v>4148</v>
      </c>
      <c r="BH39" s="110" t="s">
        <v>28</v>
      </c>
      <c r="BI39" s="140">
        <f>1366140+1188948</f>
        <v>2555088</v>
      </c>
      <c r="BJ39" s="110" t="s">
        <v>28</v>
      </c>
      <c r="BK39" s="112" t="s">
        <v>28</v>
      </c>
      <c r="BL39" s="28"/>
      <c r="BM39" s="28"/>
      <c r="BN39" s="28"/>
      <c r="BO39" s="28"/>
      <c r="BP39" s="28"/>
      <c r="BQ39" s="28"/>
      <c r="BR39" s="28"/>
      <c r="BS39" s="28"/>
      <c r="BT39" s="29"/>
      <c r="BU39" s="21"/>
      <c r="BV39" s="21"/>
      <c r="BW39" s="21"/>
      <c r="BX39" s="21"/>
      <c r="BY39" s="21"/>
      <c r="BZ39" s="21"/>
      <c r="CA39" s="21"/>
      <c r="CB39" s="21"/>
    </row>
    <row r="40" spans="1:80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2784</v>
      </c>
      <c r="I40" s="110" t="s">
        <v>28</v>
      </c>
      <c r="J40" s="140">
        <v>149</v>
      </c>
      <c r="K40" s="140">
        <v>1051</v>
      </c>
      <c r="L40" s="110" t="s">
        <v>28</v>
      </c>
      <c r="M40" s="140">
        <v>4784</v>
      </c>
      <c r="N40" s="110" t="s">
        <v>28</v>
      </c>
      <c r="O40" s="110" t="s">
        <v>28</v>
      </c>
      <c r="P40" s="140">
        <v>461</v>
      </c>
      <c r="Q40" s="110" t="s">
        <v>28</v>
      </c>
      <c r="R40" s="140">
        <v>24</v>
      </c>
      <c r="S40" s="140">
        <v>2056</v>
      </c>
      <c r="T40" s="110" t="s">
        <v>28</v>
      </c>
      <c r="U40" s="140">
        <v>54763</v>
      </c>
      <c r="V40" s="110" t="s">
        <v>28</v>
      </c>
      <c r="W40" s="110" t="s">
        <v>28</v>
      </c>
      <c r="X40" s="110" t="s">
        <v>28</v>
      </c>
      <c r="Y40" s="110" t="s">
        <v>28</v>
      </c>
      <c r="Z40" s="110" t="s">
        <v>28</v>
      </c>
      <c r="AA40" s="110" t="s">
        <v>28</v>
      </c>
      <c r="AB40" s="140">
        <f>80574+353115</f>
        <v>433689</v>
      </c>
      <c r="AC40" s="110" t="s">
        <v>28</v>
      </c>
      <c r="AD40" s="140">
        <v>9044.1749999999993</v>
      </c>
      <c r="AE40" s="140">
        <v>2332</v>
      </c>
      <c r="AF40" s="110" t="s">
        <v>28</v>
      </c>
      <c r="AG40" s="140">
        <v>108131.85</v>
      </c>
      <c r="AH40" s="110" t="s">
        <v>28</v>
      </c>
      <c r="AI40" s="110" t="s">
        <v>28</v>
      </c>
      <c r="AJ40" s="140">
        <v>134</v>
      </c>
      <c r="AK40" s="110" t="s">
        <v>28</v>
      </c>
      <c r="AL40" s="140">
        <v>8</v>
      </c>
      <c r="AM40" s="140">
        <v>499</v>
      </c>
      <c r="AN40" s="110" t="s">
        <v>28</v>
      </c>
      <c r="AO40" s="140">
        <v>9230</v>
      </c>
      <c r="AP40" s="110" t="s">
        <v>28</v>
      </c>
      <c r="AQ40" s="110" t="s">
        <v>28</v>
      </c>
      <c r="AR40" s="110" t="s">
        <v>28</v>
      </c>
      <c r="AS40" s="110" t="s">
        <v>28</v>
      </c>
      <c r="AT40" s="110" t="s">
        <v>28</v>
      </c>
      <c r="AU40" s="110" t="s">
        <v>28</v>
      </c>
      <c r="AV40" s="140">
        <v>114762.375</v>
      </c>
      <c r="AW40" s="110" t="s">
        <v>28</v>
      </c>
      <c r="AX40" s="140">
        <v>9044.1749999999993</v>
      </c>
      <c r="AY40" s="140">
        <v>88736.549999999988</v>
      </c>
      <c r="AZ40" s="110" t="s">
        <v>28</v>
      </c>
      <c r="BA40" s="140">
        <v>108131.85</v>
      </c>
      <c r="BB40" s="110" t="s">
        <v>28</v>
      </c>
      <c r="BC40" s="110" t="s">
        <v>28</v>
      </c>
      <c r="BD40" s="140">
        <f>3197+13320</f>
        <v>16517</v>
      </c>
      <c r="BE40" s="110" t="s">
        <v>28</v>
      </c>
      <c r="BF40" s="140">
        <v>259</v>
      </c>
      <c r="BG40" s="140">
        <v>10911</v>
      </c>
      <c r="BH40" s="110" t="s">
        <v>28</v>
      </c>
      <c r="BI40" s="140">
        <f>176797+240293</f>
        <v>417090</v>
      </c>
      <c r="BJ40" s="110" t="s">
        <v>28</v>
      </c>
      <c r="BK40" s="112" t="s">
        <v>28</v>
      </c>
      <c r="BL40" s="28"/>
      <c r="BM40" s="28"/>
      <c r="BN40" s="28"/>
      <c r="BO40" s="28"/>
      <c r="BP40" s="28"/>
      <c r="BQ40" s="28"/>
      <c r="BR40" s="28"/>
      <c r="BS40" s="28"/>
      <c r="BT40" s="29"/>
      <c r="BU40" s="21"/>
      <c r="BV40" s="21"/>
      <c r="BW40" s="21"/>
      <c r="BX40" s="21"/>
      <c r="BY40" s="21"/>
      <c r="BZ40" s="21"/>
      <c r="CA40" s="21"/>
      <c r="CB40" s="21"/>
    </row>
    <row r="41" spans="1:80" s="22" customFormat="1" ht="12.75" customHeight="1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11921206</v>
      </c>
      <c r="I41" s="110" t="s">
        <v>28</v>
      </c>
      <c r="J41" s="140">
        <f>J36-J37-J38-J39-J40</f>
        <v>609950</v>
      </c>
      <c r="K41" s="140">
        <f>K36-K37-K38-K39-K40</f>
        <v>5592163</v>
      </c>
      <c r="L41" s="110" t="s">
        <v>28</v>
      </c>
      <c r="M41" s="140">
        <f>M36-M37-M38-M39-M40</f>
        <v>56801492</v>
      </c>
      <c r="N41" s="110" t="s">
        <v>28</v>
      </c>
      <c r="O41" s="110" t="s">
        <v>28</v>
      </c>
      <c r="P41" s="140">
        <f>P36-P37-P38-P39-P40</f>
        <v>1022769</v>
      </c>
      <c r="Q41" s="110" t="s">
        <v>28</v>
      </c>
      <c r="R41" s="140">
        <f>R36-R37-R38-R39-R40</f>
        <v>43220</v>
      </c>
      <c r="S41" s="140">
        <f>S36-S37-S38-S39-S40</f>
        <v>3100008</v>
      </c>
      <c r="T41" s="110" t="s">
        <v>28</v>
      </c>
      <c r="U41" s="140">
        <f>U36-U37-U38-U39-U40</f>
        <v>58759897</v>
      </c>
      <c r="V41" s="110" t="s">
        <v>28</v>
      </c>
      <c r="W41" s="110" t="s">
        <v>28</v>
      </c>
      <c r="X41" s="110" t="s">
        <v>28</v>
      </c>
      <c r="Y41" s="110" t="s">
        <v>28</v>
      </c>
      <c r="Z41" s="110" t="s">
        <v>28</v>
      </c>
      <c r="AA41" s="110" t="s">
        <v>28</v>
      </c>
      <c r="AB41" s="140">
        <f>AB36-AB37-AB38-AB39-AB40</f>
        <v>12822640</v>
      </c>
      <c r="AC41" s="110" t="s">
        <v>28</v>
      </c>
      <c r="AD41" s="140">
        <f>AD36-AD37-AD38-AD39-AD40</f>
        <v>290122.875</v>
      </c>
      <c r="AE41" s="140">
        <f>AE36-AE37-AE38-AE39-AE40</f>
        <v>41193365.129999995</v>
      </c>
      <c r="AF41" s="110" t="s">
        <v>28</v>
      </c>
      <c r="AG41" s="140">
        <f>AG36-AG37-AG38-AG39-AG40</f>
        <v>10442440.350000003</v>
      </c>
      <c r="AH41" s="110" t="s">
        <v>28</v>
      </c>
      <c r="AI41" s="110" t="s">
        <v>28</v>
      </c>
      <c r="AJ41" s="140">
        <f>AJ36-AJ37-AJ38-AJ39-AJ40</f>
        <v>424104</v>
      </c>
      <c r="AK41" s="110" t="s">
        <v>28</v>
      </c>
      <c r="AL41" s="140">
        <f>AL36-AL37-AL38-AL39-AL40</f>
        <v>23477</v>
      </c>
      <c r="AM41" s="140">
        <f>AM36-AM37-AM38-AM39-AM40</f>
        <v>2146133</v>
      </c>
      <c r="AN41" s="110" t="s">
        <v>28</v>
      </c>
      <c r="AO41" s="140">
        <f>AO36-AO37-AO38-AO39-AO40</f>
        <v>48073237</v>
      </c>
      <c r="AP41" s="110" t="s">
        <v>28</v>
      </c>
      <c r="AQ41" s="110" t="s">
        <v>28</v>
      </c>
      <c r="AR41" s="110" t="s">
        <v>28</v>
      </c>
      <c r="AS41" s="110" t="s">
        <v>28</v>
      </c>
      <c r="AT41" s="110" t="s">
        <v>28</v>
      </c>
      <c r="AU41" s="110" t="s">
        <v>28</v>
      </c>
      <c r="AV41" s="140">
        <f>AV36-AV37-AV38-AV39-AV40</f>
        <v>3069447.2250000006</v>
      </c>
      <c r="AW41" s="110" t="s">
        <v>28</v>
      </c>
      <c r="AX41" s="140">
        <f>AX36-AX37-AX38-AX39-AX40</f>
        <v>290122.875</v>
      </c>
      <c r="AY41" s="140">
        <f>AY36-AY37-AY38-AY39-AY40</f>
        <v>2150023.2250000006</v>
      </c>
      <c r="AZ41" s="110" t="s">
        <v>28</v>
      </c>
      <c r="BA41" s="140">
        <f>BA36-BA37-BA38-BA39-BA40</f>
        <v>10442440.350000003</v>
      </c>
      <c r="BB41" s="110" t="s">
        <v>28</v>
      </c>
      <c r="BC41" s="110" t="s">
        <v>28</v>
      </c>
      <c r="BD41" s="140">
        <f>BD36-BD37-BD38-BD39-BD40</f>
        <v>469406</v>
      </c>
      <c r="BE41" s="110" t="s">
        <v>28</v>
      </c>
      <c r="BF41" s="140">
        <f>BF36-BF37-BF38-BF39-BF40</f>
        <v>16743</v>
      </c>
      <c r="BG41" s="140">
        <f>BG36-BG37-BG38-BG39-BG40</f>
        <v>766183</v>
      </c>
      <c r="BH41" s="110" t="s">
        <v>28</v>
      </c>
      <c r="BI41" s="140">
        <f>BI36-BI37-BI38-BI39-BI40</f>
        <v>85021837</v>
      </c>
      <c r="BJ41" s="110" t="s">
        <v>28</v>
      </c>
      <c r="BK41" s="112" t="s">
        <v>28</v>
      </c>
      <c r="BL41" s="28"/>
      <c r="BM41" s="28"/>
      <c r="BN41" s="28"/>
      <c r="BO41" s="28"/>
      <c r="BP41" s="28"/>
      <c r="BQ41" s="28"/>
      <c r="BR41" s="28"/>
      <c r="BS41" s="28"/>
      <c r="BT41" s="29"/>
      <c r="BU41" s="21"/>
      <c r="BV41" s="21"/>
      <c r="BW41" s="21"/>
      <c r="BX41" s="21"/>
      <c r="BY41" s="21"/>
      <c r="BZ41" s="21"/>
      <c r="CA41" s="21"/>
      <c r="CB41" s="21"/>
    </row>
    <row r="42" spans="1:80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19772197.199999999</v>
      </c>
      <c r="F42" s="110" t="s">
        <v>28</v>
      </c>
      <c r="G42" s="110" t="s">
        <v>28</v>
      </c>
      <c r="H42" s="140">
        <v>0.5</v>
      </c>
      <c r="I42" s="140">
        <f>H41*H42</f>
        <v>5960603</v>
      </c>
      <c r="J42" s="140">
        <v>7</v>
      </c>
      <c r="K42" s="140">
        <f>K41*J42/100</f>
        <v>391451.41</v>
      </c>
      <c r="L42" s="140">
        <v>7</v>
      </c>
      <c r="M42" s="140">
        <f>M41*L42/100</f>
        <v>3976104.44</v>
      </c>
      <c r="N42" s="110" t="s">
        <v>28</v>
      </c>
      <c r="O42" s="110" t="s">
        <v>28</v>
      </c>
      <c r="P42" s="140">
        <v>5</v>
      </c>
      <c r="Q42" s="140">
        <f>P41*P42</f>
        <v>5113845</v>
      </c>
      <c r="R42" s="140">
        <v>7</v>
      </c>
      <c r="S42" s="140">
        <f>S41*7/100</f>
        <v>217000.56</v>
      </c>
      <c r="T42" s="140">
        <v>7</v>
      </c>
      <c r="U42" s="140">
        <f>U41*T42/100</f>
        <v>4113192.79</v>
      </c>
      <c r="V42" s="110" t="s">
        <v>28</v>
      </c>
      <c r="W42" s="110" t="s">
        <v>28</v>
      </c>
      <c r="X42" s="110" t="s">
        <v>28</v>
      </c>
      <c r="Y42" s="140">
        <f>AC42+AE42+AG42+AK42+AM42+AO42</f>
        <v>15661702.283600001</v>
      </c>
      <c r="Z42" s="110" t="s">
        <v>28</v>
      </c>
      <c r="AA42" s="110" t="s">
        <v>28</v>
      </c>
      <c r="AB42" s="140">
        <v>0.5</v>
      </c>
      <c r="AC42" s="140">
        <f>AB41*AB42</f>
        <v>6411320</v>
      </c>
      <c r="AD42" s="140">
        <v>7</v>
      </c>
      <c r="AE42" s="140">
        <f>AE41*AD42/100</f>
        <v>2883535.5590999997</v>
      </c>
      <c r="AF42" s="140">
        <v>7</v>
      </c>
      <c r="AG42" s="140">
        <f>AG41*AF42/100</f>
        <v>730970.82450000022</v>
      </c>
      <c r="AH42" s="110" t="s">
        <v>28</v>
      </c>
      <c r="AI42" s="110" t="s">
        <v>28</v>
      </c>
      <c r="AJ42" s="140">
        <v>5</v>
      </c>
      <c r="AK42" s="140">
        <f>AJ41*AJ42</f>
        <v>2120520</v>
      </c>
      <c r="AL42" s="140">
        <v>7</v>
      </c>
      <c r="AM42" s="140">
        <f>AM41*AL42/100</f>
        <v>150229.31</v>
      </c>
      <c r="AN42" s="140">
        <v>7</v>
      </c>
      <c r="AO42" s="140">
        <f>AO41*AN42/100</f>
        <v>3365126.59</v>
      </c>
      <c r="AP42" s="110" t="s">
        <v>28</v>
      </c>
      <c r="AQ42" s="110" t="s">
        <v>28</v>
      </c>
      <c r="AR42" s="110" t="s">
        <v>28</v>
      </c>
      <c r="AS42" s="140">
        <f>AW42+AY42+BA42+BE42+BG42+BI42</f>
        <v>14957006.950250002</v>
      </c>
      <c r="AT42" s="110" t="s">
        <v>28</v>
      </c>
      <c r="AU42" s="110" t="s">
        <v>28</v>
      </c>
      <c r="AV42" s="140">
        <v>1</v>
      </c>
      <c r="AW42" s="140">
        <f>AV41*AV42</f>
        <v>3069447.2250000006</v>
      </c>
      <c r="AX42" s="140">
        <v>7</v>
      </c>
      <c r="AY42" s="140">
        <f>AX41+AY41*AX42/100</f>
        <v>440624.50075000001</v>
      </c>
      <c r="AZ42" s="140">
        <v>7</v>
      </c>
      <c r="BA42" s="140">
        <f>BA41*AZ42/100</f>
        <v>730970.82450000022</v>
      </c>
      <c r="BB42" s="110" t="s">
        <v>28</v>
      </c>
      <c r="BC42" s="110" t="s">
        <v>28</v>
      </c>
      <c r="BD42" s="140">
        <v>10</v>
      </c>
      <c r="BE42" s="140">
        <f>BD41*BD42</f>
        <v>4694060</v>
      </c>
      <c r="BF42" s="140">
        <v>7</v>
      </c>
      <c r="BG42" s="140">
        <f>BG41*7/100+BF41</f>
        <v>70375.81</v>
      </c>
      <c r="BH42" s="140">
        <v>7</v>
      </c>
      <c r="BI42" s="140">
        <f>BI41*BH42/100</f>
        <v>5951528.5899999999</v>
      </c>
      <c r="BJ42" s="110" t="s">
        <v>28</v>
      </c>
      <c r="BK42" s="112" t="s">
        <v>28</v>
      </c>
      <c r="BL42" s="28"/>
      <c r="BM42" s="28"/>
      <c r="BN42" s="28"/>
      <c r="BO42" s="28"/>
      <c r="BP42" s="28"/>
      <c r="BQ42" s="28"/>
      <c r="BR42" s="28"/>
      <c r="BS42" s="28"/>
      <c r="BT42" s="29"/>
      <c r="BU42" s="21"/>
      <c r="BV42" s="21"/>
      <c r="BW42" s="21"/>
      <c r="BX42" s="21"/>
      <c r="BY42" s="21"/>
      <c r="BZ42" s="21"/>
      <c r="CA42" s="21"/>
      <c r="CB42" s="21"/>
    </row>
    <row r="43" spans="1:80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110" t="s">
        <v>28</v>
      </c>
      <c r="Y43" s="110" t="s">
        <v>28</v>
      </c>
      <c r="Z43" s="110" t="s">
        <v>28</v>
      </c>
      <c r="AA43" s="110" t="s">
        <v>28</v>
      </c>
      <c r="AB43" s="126" t="s">
        <v>373</v>
      </c>
      <c r="AC43" s="110" t="s">
        <v>28</v>
      </c>
      <c r="AD43" s="126" t="s">
        <v>373</v>
      </c>
      <c r="AE43" s="126" t="s">
        <v>373</v>
      </c>
      <c r="AF43" s="110" t="s">
        <v>28</v>
      </c>
      <c r="AG43" s="110" t="s">
        <v>28</v>
      </c>
      <c r="AH43" s="110" t="s">
        <v>28</v>
      </c>
      <c r="AI43" s="110" t="s">
        <v>28</v>
      </c>
      <c r="AJ43" s="126" t="s">
        <v>373</v>
      </c>
      <c r="AK43" s="110" t="s">
        <v>28</v>
      </c>
      <c r="AL43" s="126" t="s">
        <v>373</v>
      </c>
      <c r="AM43" s="126" t="s">
        <v>373</v>
      </c>
      <c r="AN43" s="110" t="s">
        <v>28</v>
      </c>
      <c r="AO43" s="110" t="s">
        <v>28</v>
      </c>
      <c r="AP43" s="110" t="s">
        <v>28</v>
      </c>
      <c r="AQ43" s="110" t="s">
        <v>28</v>
      </c>
      <c r="AR43" s="110" t="s">
        <v>28</v>
      </c>
      <c r="AS43" s="110" t="s">
        <v>28</v>
      </c>
      <c r="AT43" s="110" t="s">
        <v>28</v>
      </c>
      <c r="AU43" s="110" t="s">
        <v>28</v>
      </c>
      <c r="AV43" s="126" t="s">
        <v>373</v>
      </c>
      <c r="AW43" s="110" t="s">
        <v>28</v>
      </c>
      <c r="AX43" s="126" t="s">
        <v>373</v>
      </c>
      <c r="AY43" s="126" t="s">
        <v>373</v>
      </c>
      <c r="AZ43" s="110" t="s">
        <v>28</v>
      </c>
      <c r="BA43" s="110" t="s">
        <v>28</v>
      </c>
      <c r="BB43" s="110" t="s">
        <v>28</v>
      </c>
      <c r="BC43" s="110" t="s">
        <v>28</v>
      </c>
      <c r="BD43" s="126" t="s">
        <v>373</v>
      </c>
      <c r="BE43" s="110" t="s">
        <v>28</v>
      </c>
      <c r="BF43" s="126" t="s">
        <v>373</v>
      </c>
      <c r="BG43" s="126" t="s">
        <v>373</v>
      </c>
      <c r="BH43" s="110" t="s">
        <v>28</v>
      </c>
      <c r="BI43" s="110" t="s">
        <v>28</v>
      </c>
      <c r="BJ43" s="110" t="s">
        <v>28</v>
      </c>
      <c r="BK43" s="112" t="s">
        <v>28</v>
      </c>
      <c r="BL43" s="28"/>
      <c r="BM43" s="28"/>
      <c r="BN43" s="28"/>
      <c r="BO43" s="28"/>
      <c r="BP43" s="28"/>
      <c r="BQ43" s="28"/>
      <c r="BR43" s="28"/>
      <c r="BS43" s="28"/>
      <c r="BT43" s="29"/>
      <c r="BU43" s="21"/>
      <c r="BV43" s="21"/>
      <c r="BW43" s="21"/>
      <c r="BX43" s="21"/>
      <c r="BY43" s="21"/>
      <c r="BZ43" s="21"/>
      <c r="CA43" s="21"/>
      <c r="CB43" s="21"/>
    </row>
    <row r="44" spans="1:80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275280953.54374999</v>
      </c>
      <c r="E44" s="140">
        <f>E36/D44*100</f>
        <v>77.091015104055387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140">
        <v>275280953.54374999</v>
      </c>
      <c r="Y44" s="140">
        <f>Y36/X44*100</f>
        <v>84.834747790818298</v>
      </c>
      <c r="Z44" s="110" t="s">
        <v>28</v>
      </c>
      <c r="AA44" s="110" t="s">
        <v>28</v>
      </c>
      <c r="AB44" s="110" t="s">
        <v>28</v>
      </c>
      <c r="AC44" s="110" t="s">
        <v>28</v>
      </c>
      <c r="AD44" s="110" t="s">
        <v>28</v>
      </c>
      <c r="AE44" s="110" t="s">
        <v>28</v>
      </c>
      <c r="AF44" s="110" t="s">
        <v>28</v>
      </c>
      <c r="AG44" s="110" t="s">
        <v>28</v>
      </c>
      <c r="AH44" s="110" t="s">
        <v>28</v>
      </c>
      <c r="AI44" s="110" t="s">
        <v>28</v>
      </c>
      <c r="AJ44" s="110" t="s">
        <v>28</v>
      </c>
      <c r="AK44" s="110" t="s">
        <v>28</v>
      </c>
      <c r="AL44" s="110" t="s">
        <v>28</v>
      </c>
      <c r="AM44" s="110" t="s">
        <v>28</v>
      </c>
      <c r="AN44" s="110" t="s">
        <v>28</v>
      </c>
      <c r="AO44" s="110" t="s">
        <v>28</v>
      </c>
      <c r="AP44" s="110" t="s">
        <v>28</v>
      </c>
      <c r="AQ44" s="110" t="s">
        <v>28</v>
      </c>
      <c r="AR44" s="140">
        <v>275280953.54374999</v>
      </c>
      <c r="AS44" s="140">
        <f>AS36/AR44*100</f>
        <v>102.91702482604697</v>
      </c>
      <c r="AT44" s="110" t="s">
        <v>28</v>
      </c>
      <c r="AU44" s="110" t="s">
        <v>28</v>
      </c>
      <c r="AV44" s="110" t="s">
        <v>28</v>
      </c>
      <c r="AW44" s="110" t="s">
        <v>28</v>
      </c>
      <c r="AX44" s="110" t="s">
        <v>28</v>
      </c>
      <c r="AY44" s="110" t="s">
        <v>28</v>
      </c>
      <c r="AZ44" s="110" t="s">
        <v>28</v>
      </c>
      <c r="BA44" s="110" t="s">
        <v>28</v>
      </c>
      <c r="BB44" s="110" t="s">
        <v>28</v>
      </c>
      <c r="BC44" s="110" t="s">
        <v>28</v>
      </c>
      <c r="BD44" s="110" t="s">
        <v>28</v>
      </c>
      <c r="BE44" s="110" t="s">
        <v>28</v>
      </c>
      <c r="BF44" s="110" t="s">
        <v>28</v>
      </c>
      <c r="BG44" s="110" t="s">
        <v>28</v>
      </c>
      <c r="BH44" s="110" t="s">
        <v>28</v>
      </c>
      <c r="BI44" s="110" t="s">
        <v>28</v>
      </c>
      <c r="BJ44" s="110" t="s">
        <v>28</v>
      </c>
      <c r="BK44" s="112" t="s">
        <v>28</v>
      </c>
      <c r="BL44" s="28"/>
      <c r="BM44" s="28"/>
      <c r="BN44" s="28"/>
      <c r="BO44" s="28"/>
      <c r="BP44" s="28"/>
      <c r="BQ44" s="28"/>
      <c r="BR44" s="28"/>
      <c r="BS44" s="28"/>
      <c r="BT44" s="29"/>
      <c r="BU44" s="21"/>
      <c r="BV44" s="21"/>
      <c r="BW44" s="21"/>
      <c r="BX44" s="21"/>
      <c r="BY44" s="21"/>
      <c r="BZ44" s="21"/>
      <c r="CA44" s="21"/>
      <c r="CB44" s="21"/>
    </row>
    <row r="45" spans="1:80" s="22" customFormat="1" ht="38.25" x14ac:dyDescent="0.2">
      <c r="A45" s="104" t="s">
        <v>154</v>
      </c>
      <c r="B45" s="254" t="s">
        <v>461</v>
      </c>
      <c r="C45" s="102" t="s">
        <v>354</v>
      </c>
      <c r="D45" s="110" t="s">
        <v>28</v>
      </c>
      <c r="E45" s="140">
        <v>353504.25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110" t="s">
        <v>28</v>
      </c>
      <c r="Y45" s="140">
        <v>353504.25</v>
      </c>
      <c r="Z45" s="110" t="s">
        <v>28</v>
      </c>
      <c r="AA45" s="110" t="s">
        <v>28</v>
      </c>
      <c r="AB45" s="110" t="s">
        <v>28</v>
      </c>
      <c r="AC45" s="110" t="s">
        <v>28</v>
      </c>
      <c r="AD45" s="110" t="s">
        <v>28</v>
      </c>
      <c r="AE45" s="110" t="s">
        <v>28</v>
      </c>
      <c r="AF45" s="110" t="s">
        <v>28</v>
      </c>
      <c r="AG45" s="110" t="s">
        <v>28</v>
      </c>
      <c r="AH45" s="110" t="s">
        <v>28</v>
      </c>
      <c r="AI45" s="110" t="s">
        <v>28</v>
      </c>
      <c r="AJ45" s="110" t="s">
        <v>28</v>
      </c>
      <c r="AK45" s="110" t="s">
        <v>28</v>
      </c>
      <c r="AL45" s="110" t="s">
        <v>28</v>
      </c>
      <c r="AM45" s="110" t="s">
        <v>28</v>
      </c>
      <c r="AN45" s="110" t="s">
        <v>28</v>
      </c>
      <c r="AO45" s="110" t="s">
        <v>28</v>
      </c>
      <c r="AP45" s="110" t="s">
        <v>28</v>
      </c>
      <c r="AQ45" s="110" t="s">
        <v>28</v>
      </c>
      <c r="AR45" s="110" t="s">
        <v>28</v>
      </c>
      <c r="AS45" s="140">
        <v>353504.25</v>
      </c>
      <c r="AT45" s="110" t="s">
        <v>28</v>
      </c>
      <c r="AU45" s="110" t="s">
        <v>28</v>
      </c>
      <c r="AV45" s="110" t="s">
        <v>28</v>
      </c>
      <c r="AW45" s="110" t="s">
        <v>28</v>
      </c>
      <c r="AX45" s="110" t="s">
        <v>28</v>
      </c>
      <c r="AY45" s="110" t="s">
        <v>28</v>
      </c>
      <c r="AZ45" s="110" t="s">
        <v>28</v>
      </c>
      <c r="BA45" s="110" t="s">
        <v>28</v>
      </c>
      <c r="BB45" s="110" t="s">
        <v>28</v>
      </c>
      <c r="BC45" s="110" t="s">
        <v>28</v>
      </c>
      <c r="BD45" s="110" t="s">
        <v>28</v>
      </c>
      <c r="BE45" s="110" t="s">
        <v>28</v>
      </c>
      <c r="BF45" s="110" t="s">
        <v>28</v>
      </c>
      <c r="BG45" s="110" t="s">
        <v>28</v>
      </c>
      <c r="BH45" s="110" t="s">
        <v>28</v>
      </c>
      <c r="BI45" s="110" t="s">
        <v>28</v>
      </c>
      <c r="BJ45" s="110" t="s">
        <v>28</v>
      </c>
      <c r="BK45" s="112" t="s">
        <v>28</v>
      </c>
      <c r="BL45" s="28"/>
      <c r="BM45" s="28"/>
      <c r="BN45" s="28"/>
      <c r="BO45" s="28"/>
      <c r="BP45" s="28"/>
      <c r="BQ45" s="28"/>
      <c r="BR45" s="28"/>
      <c r="BS45" s="28"/>
      <c r="BT45" s="29"/>
      <c r="BU45" s="21"/>
      <c r="BV45" s="21"/>
      <c r="BW45" s="21"/>
      <c r="BX45" s="21"/>
      <c r="BY45" s="21"/>
      <c r="BZ45" s="21"/>
      <c r="CA45" s="21"/>
      <c r="CB45" s="21"/>
    </row>
    <row r="46" spans="1:80" s="22" customFormat="1" ht="38.25" x14ac:dyDescent="0.2">
      <c r="A46" s="104" t="s">
        <v>155</v>
      </c>
      <c r="B46" s="254" t="s">
        <v>461</v>
      </c>
      <c r="C46" s="102" t="s">
        <v>355</v>
      </c>
      <c r="D46" s="110" t="s">
        <v>28</v>
      </c>
      <c r="E46" s="140">
        <v>20968.650000000001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110" t="s">
        <v>28</v>
      </c>
      <c r="Y46" s="140">
        <v>20968.650000000001</v>
      </c>
      <c r="Z46" s="110" t="s">
        <v>28</v>
      </c>
      <c r="AA46" s="110" t="s">
        <v>28</v>
      </c>
      <c r="AB46" s="110" t="s">
        <v>28</v>
      </c>
      <c r="AC46" s="110" t="s">
        <v>28</v>
      </c>
      <c r="AD46" s="110" t="s">
        <v>28</v>
      </c>
      <c r="AE46" s="110" t="s">
        <v>28</v>
      </c>
      <c r="AF46" s="110" t="s">
        <v>28</v>
      </c>
      <c r="AG46" s="110" t="s">
        <v>28</v>
      </c>
      <c r="AH46" s="110" t="s">
        <v>28</v>
      </c>
      <c r="AI46" s="110" t="s">
        <v>28</v>
      </c>
      <c r="AJ46" s="110" t="s">
        <v>28</v>
      </c>
      <c r="AK46" s="110" t="s">
        <v>28</v>
      </c>
      <c r="AL46" s="110" t="s">
        <v>28</v>
      </c>
      <c r="AM46" s="110" t="s">
        <v>28</v>
      </c>
      <c r="AN46" s="110" t="s">
        <v>28</v>
      </c>
      <c r="AO46" s="110" t="s">
        <v>28</v>
      </c>
      <c r="AP46" s="110" t="s">
        <v>28</v>
      </c>
      <c r="AQ46" s="110" t="s">
        <v>28</v>
      </c>
      <c r="AR46" s="110" t="s">
        <v>28</v>
      </c>
      <c r="AS46" s="140">
        <v>20968.650000000001</v>
      </c>
      <c r="AT46" s="110" t="s">
        <v>28</v>
      </c>
      <c r="AU46" s="110" t="s">
        <v>28</v>
      </c>
      <c r="AV46" s="110" t="s">
        <v>28</v>
      </c>
      <c r="AW46" s="110" t="s">
        <v>28</v>
      </c>
      <c r="AX46" s="110" t="s">
        <v>28</v>
      </c>
      <c r="AY46" s="110" t="s">
        <v>28</v>
      </c>
      <c r="AZ46" s="110" t="s">
        <v>28</v>
      </c>
      <c r="BA46" s="110" t="s">
        <v>28</v>
      </c>
      <c r="BB46" s="110" t="s">
        <v>28</v>
      </c>
      <c r="BC46" s="110" t="s">
        <v>28</v>
      </c>
      <c r="BD46" s="110" t="s">
        <v>28</v>
      </c>
      <c r="BE46" s="110" t="s">
        <v>28</v>
      </c>
      <c r="BF46" s="110" t="s">
        <v>28</v>
      </c>
      <c r="BG46" s="110" t="s">
        <v>28</v>
      </c>
      <c r="BH46" s="110" t="s">
        <v>28</v>
      </c>
      <c r="BI46" s="110" t="s">
        <v>28</v>
      </c>
      <c r="BJ46" s="110" t="s">
        <v>28</v>
      </c>
      <c r="BK46" s="112" t="s">
        <v>28</v>
      </c>
      <c r="BL46" s="28"/>
      <c r="BM46" s="28"/>
      <c r="BN46" s="28"/>
      <c r="BO46" s="28"/>
      <c r="BP46" s="28"/>
      <c r="BQ46" s="28"/>
      <c r="BR46" s="28"/>
      <c r="BS46" s="28"/>
      <c r="BT46" s="29"/>
      <c r="BU46" s="21"/>
      <c r="BV46" s="21"/>
      <c r="BW46" s="21"/>
      <c r="BX46" s="21"/>
      <c r="BY46" s="21"/>
      <c r="BZ46" s="21"/>
      <c r="CA46" s="21"/>
      <c r="CB46" s="21"/>
    </row>
    <row r="47" spans="1:80" s="22" customFormat="1" ht="63.75" x14ac:dyDescent="0.2">
      <c r="A47" s="104" t="s">
        <v>208</v>
      </c>
      <c r="B47" s="227" t="s">
        <v>509</v>
      </c>
      <c r="C47" s="102" t="s">
        <v>356</v>
      </c>
      <c r="D47" s="140">
        <v>35.093039891581803</v>
      </c>
      <c r="E47" s="140">
        <f>E36-E45-E46</f>
        <v>211842408.57500002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197">
        <v>54.308261752514198</v>
      </c>
      <c r="Y47" s="140">
        <f>Y36-Y45-Y46</f>
        <v>233159429.755</v>
      </c>
      <c r="Z47" s="110" t="s">
        <v>28</v>
      </c>
      <c r="AA47" s="110" t="s">
        <v>28</v>
      </c>
      <c r="AB47" s="110" t="s">
        <v>28</v>
      </c>
      <c r="AC47" s="110" t="s">
        <v>28</v>
      </c>
      <c r="AD47" s="110" t="s">
        <v>28</v>
      </c>
      <c r="AE47" s="110" t="s">
        <v>28</v>
      </c>
      <c r="AF47" s="110" t="s">
        <v>28</v>
      </c>
      <c r="AG47" s="110" t="s">
        <v>28</v>
      </c>
      <c r="AH47" s="110" t="s">
        <v>28</v>
      </c>
      <c r="AI47" s="110" t="s">
        <v>28</v>
      </c>
      <c r="AJ47" s="110" t="s">
        <v>28</v>
      </c>
      <c r="AK47" s="110" t="s">
        <v>28</v>
      </c>
      <c r="AL47" s="110" t="s">
        <v>28</v>
      </c>
      <c r="AM47" s="110" t="s">
        <v>28</v>
      </c>
      <c r="AN47" s="110" t="s">
        <v>28</v>
      </c>
      <c r="AO47" s="110" t="s">
        <v>28</v>
      </c>
      <c r="AP47" s="110" t="s">
        <v>28</v>
      </c>
      <c r="AQ47" s="110" t="s">
        <v>28</v>
      </c>
      <c r="AR47" s="197">
        <v>27.634587593344499</v>
      </c>
      <c r="AS47" s="140">
        <f>AS36-AS45-AS46</f>
        <v>282936494.40000004</v>
      </c>
      <c r="AT47" s="110" t="s">
        <v>28</v>
      </c>
      <c r="AU47" s="110" t="s">
        <v>28</v>
      </c>
      <c r="AV47" s="110" t="s">
        <v>28</v>
      </c>
      <c r="AW47" s="110" t="s">
        <v>28</v>
      </c>
      <c r="AX47" s="110" t="s">
        <v>28</v>
      </c>
      <c r="AY47" s="110" t="s">
        <v>28</v>
      </c>
      <c r="AZ47" s="110" t="s">
        <v>28</v>
      </c>
      <c r="BA47" s="110" t="s">
        <v>28</v>
      </c>
      <c r="BB47" s="110" t="s">
        <v>28</v>
      </c>
      <c r="BC47" s="110" t="s">
        <v>28</v>
      </c>
      <c r="BD47" s="110" t="s">
        <v>28</v>
      </c>
      <c r="BE47" s="110" t="s">
        <v>28</v>
      </c>
      <c r="BF47" s="110" t="s">
        <v>28</v>
      </c>
      <c r="BG47" s="110" t="s">
        <v>28</v>
      </c>
      <c r="BH47" s="110" t="s">
        <v>28</v>
      </c>
      <c r="BI47" s="110" t="s">
        <v>28</v>
      </c>
      <c r="BJ47" s="110" t="s">
        <v>28</v>
      </c>
      <c r="BK47" s="112" t="s">
        <v>28</v>
      </c>
      <c r="BL47" s="28"/>
      <c r="BM47" s="28"/>
      <c r="BN47" s="28"/>
      <c r="BO47" s="28"/>
      <c r="BP47" s="28"/>
      <c r="BQ47" s="28"/>
      <c r="BR47" s="28"/>
      <c r="BS47" s="28"/>
      <c r="BT47" s="29"/>
      <c r="BU47" s="21"/>
      <c r="BV47" s="21"/>
      <c r="BW47" s="21"/>
      <c r="BX47" s="21"/>
      <c r="BY47" s="21"/>
      <c r="BZ47" s="21"/>
      <c r="CA47" s="21"/>
      <c r="CB47" s="21"/>
    </row>
    <row r="48" spans="1:80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31.428000000000001</v>
      </c>
      <c r="E48" s="143">
        <f>E47*D47/100</f>
        <v>74341940.948512465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143">
        <v>31.428000000000001</v>
      </c>
      <c r="Y48" s="143">
        <f>Y47*X47/100</f>
        <v>126624833.41201487</v>
      </c>
      <c r="Z48" s="118" t="s">
        <v>28</v>
      </c>
      <c r="AA48" s="118" t="s">
        <v>28</v>
      </c>
      <c r="AB48" s="118" t="s">
        <v>28</v>
      </c>
      <c r="AC48" s="118" t="s">
        <v>28</v>
      </c>
      <c r="AD48" s="118" t="s">
        <v>28</v>
      </c>
      <c r="AE48" s="118" t="s">
        <v>28</v>
      </c>
      <c r="AF48" s="118" t="s">
        <v>28</v>
      </c>
      <c r="AG48" s="118" t="s">
        <v>28</v>
      </c>
      <c r="AH48" s="118" t="s">
        <v>28</v>
      </c>
      <c r="AI48" s="118" t="s">
        <v>28</v>
      </c>
      <c r="AJ48" s="118" t="s">
        <v>28</v>
      </c>
      <c r="AK48" s="118" t="s">
        <v>28</v>
      </c>
      <c r="AL48" s="118" t="s">
        <v>28</v>
      </c>
      <c r="AM48" s="118" t="s">
        <v>28</v>
      </c>
      <c r="AN48" s="118" t="s">
        <v>28</v>
      </c>
      <c r="AO48" s="118" t="s">
        <v>28</v>
      </c>
      <c r="AP48" s="118" t="s">
        <v>28</v>
      </c>
      <c r="AQ48" s="118" t="s">
        <v>28</v>
      </c>
      <c r="AR48" s="143">
        <v>31.428000000000001</v>
      </c>
      <c r="AS48" s="143">
        <f>AS47*AR47/100</f>
        <v>78188333.378506258</v>
      </c>
      <c r="AT48" s="118" t="s">
        <v>28</v>
      </c>
      <c r="AU48" s="118" t="s">
        <v>28</v>
      </c>
      <c r="AV48" s="118" t="s">
        <v>28</v>
      </c>
      <c r="AW48" s="118" t="s">
        <v>28</v>
      </c>
      <c r="AX48" s="118" t="s">
        <v>28</v>
      </c>
      <c r="AY48" s="118" t="s">
        <v>28</v>
      </c>
      <c r="AZ48" s="118" t="s">
        <v>28</v>
      </c>
      <c r="BA48" s="118" t="s">
        <v>28</v>
      </c>
      <c r="BB48" s="118" t="s">
        <v>28</v>
      </c>
      <c r="BC48" s="118" t="s">
        <v>28</v>
      </c>
      <c r="BD48" s="118" t="s">
        <v>28</v>
      </c>
      <c r="BE48" s="118" t="s">
        <v>28</v>
      </c>
      <c r="BF48" s="118" t="s">
        <v>28</v>
      </c>
      <c r="BG48" s="118" t="s">
        <v>28</v>
      </c>
      <c r="BH48" s="118" t="s">
        <v>28</v>
      </c>
      <c r="BI48" s="118" t="s">
        <v>28</v>
      </c>
      <c r="BJ48" s="118" t="s">
        <v>28</v>
      </c>
      <c r="BK48" s="119" t="s">
        <v>28</v>
      </c>
      <c r="BL48" s="28"/>
      <c r="BM48" s="28"/>
      <c r="BN48" s="28"/>
      <c r="BO48" s="28"/>
      <c r="BP48" s="28"/>
      <c r="BQ48" s="28"/>
      <c r="BR48" s="28"/>
      <c r="BS48" s="28"/>
      <c r="BT48" s="29"/>
      <c r="BU48" s="21"/>
      <c r="BV48" s="21"/>
      <c r="BW48" s="21"/>
      <c r="BX48" s="21"/>
      <c r="BY48" s="21"/>
      <c r="BZ48" s="21"/>
      <c r="CA48" s="21"/>
      <c r="CB48" s="21"/>
    </row>
  </sheetData>
  <mergeCells count="97">
    <mergeCell ref="R33:S33"/>
    <mergeCell ref="N32:O33"/>
    <mergeCell ref="P32:U32"/>
    <mergeCell ref="AD8:AE8"/>
    <mergeCell ref="L8:M8"/>
    <mergeCell ref="Z31:AG31"/>
    <mergeCell ref="P8:Q8"/>
    <mergeCell ref="T8:U8"/>
    <mergeCell ref="A28:W28"/>
    <mergeCell ref="D30:E33"/>
    <mergeCell ref="F30:W30"/>
    <mergeCell ref="F31:M31"/>
    <mergeCell ref="N31:U31"/>
    <mergeCell ref="V31:W33"/>
    <mergeCell ref="F32:G33"/>
    <mergeCell ref="H32:M32"/>
    <mergeCell ref="C30:C34"/>
    <mergeCell ref="A30:A34"/>
    <mergeCell ref="B30:B34"/>
    <mergeCell ref="B5:B9"/>
    <mergeCell ref="A5:A9"/>
    <mergeCell ref="C5:C9"/>
    <mergeCell ref="H33:I33"/>
    <mergeCell ref="L33:M33"/>
    <mergeCell ref="J33:K33"/>
    <mergeCell ref="A1:W1"/>
    <mergeCell ref="A3:W3"/>
    <mergeCell ref="D5:E8"/>
    <mergeCell ref="F5:W5"/>
    <mergeCell ref="F6:M6"/>
    <mergeCell ref="N6:U6"/>
    <mergeCell ref="V6:W8"/>
    <mergeCell ref="F7:G8"/>
    <mergeCell ref="H7:M7"/>
    <mergeCell ref="N7:O8"/>
    <mergeCell ref="P7:U7"/>
    <mergeCell ref="H8:I8"/>
    <mergeCell ref="P33:Q33"/>
    <mergeCell ref="T33:U33"/>
    <mergeCell ref="X5:Y8"/>
    <mergeCell ref="Z5:AQ5"/>
    <mergeCell ref="Z6:AG6"/>
    <mergeCell ref="AH6:AO6"/>
    <mergeCell ref="AP6:AQ8"/>
    <mergeCell ref="Z7:AA8"/>
    <mergeCell ref="AB7:AG7"/>
    <mergeCell ref="AH7:AI8"/>
    <mergeCell ref="AJ7:AO7"/>
    <mergeCell ref="AB8:AC8"/>
    <mergeCell ref="X30:Y33"/>
    <mergeCell ref="Z30:AQ30"/>
    <mergeCell ref="AD33:AE33"/>
    <mergeCell ref="Z32:AA33"/>
    <mergeCell ref="AB32:AG32"/>
    <mergeCell ref="AB33:AC33"/>
    <mergeCell ref="AF33:AG33"/>
    <mergeCell ref="AJ33:AK33"/>
    <mergeCell ref="AH32:AI33"/>
    <mergeCell ref="AJ32:AO32"/>
    <mergeCell ref="AN33:AO33"/>
    <mergeCell ref="AL33:AM33"/>
    <mergeCell ref="AF8:AG8"/>
    <mergeCell ref="AJ8:AK8"/>
    <mergeCell ref="AN8:AO8"/>
    <mergeCell ref="AV7:BA7"/>
    <mergeCell ref="BB7:BC8"/>
    <mergeCell ref="AX8:AY8"/>
    <mergeCell ref="AL8:AM8"/>
    <mergeCell ref="AZ8:BA8"/>
    <mergeCell ref="BD8:BE8"/>
    <mergeCell ref="BH8:BI8"/>
    <mergeCell ref="AR30:AS33"/>
    <mergeCell ref="AT30:BK30"/>
    <mergeCell ref="AT31:BA31"/>
    <mergeCell ref="BB31:BI31"/>
    <mergeCell ref="BJ31:BK33"/>
    <mergeCell ref="AT32:AU33"/>
    <mergeCell ref="AV32:BA32"/>
    <mergeCell ref="AR5:AS8"/>
    <mergeCell ref="AT5:BK5"/>
    <mergeCell ref="AX33:AY33"/>
    <mergeCell ref="AH31:AO31"/>
    <mergeCell ref="AP31:AQ33"/>
    <mergeCell ref="AT6:BA6"/>
    <mergeCell ref="BB6:BI6"/>
    <mergeCell ref="BJ6:BK8"/>
    <mergeCell ref="AT7:AU8"/>
    <mergeCell ref="BB32:BC33"/>
    <mergeCell ref="BD32:BI32"/>
    <mergeCell ref="AV33:AW33"/>
    <mergeCell ref="AZ33:BA33"/>
    <mergeCell ref="BD33:BE33"/>
    <mergeCell ref="BH33:BI33"/>
    <mergeCell ref="BD7:BI7"/>
    <mergeCell ref="AV8:AW8"/>
    <mergeCell ref="BF8:BG8"/>
    <mergeCell ref="BF33:BG33"/>
  </mergeCells>
  <pageMargins left="0.70866141732283472" right="0.70866141732283472" top="0.74803149606299213" bottom="0.74803149606299213" header="0.31496062992125984" footer="0.31496062992125984"/>
  <pageSetup paperSize="8" scale="2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view="pageBreakPreview" zoomScale="70" zoomScaleNormal="70" zoomScaleSheetLayoutView="70" workbookViewId="0">
      <pane xSplit="2" ySplit="6" topLeftCell="C7" activePane="bottomRight" state="frozen"/>
      <selection activeCell="E37" sqref="E37"/>
      <selection pane="topRight" activeCell="E37" sqref="E37"/>
      <selection pane="bottomLeft" activeCell="E37" sqref="E3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5703125" style="23" customWidth="1"/>
    <col min="7" max="7" width="14.28515625" style="23" customWidth="1"/>
    <col min="8" max="8" width="12.140625" style="23" bestFit="1" customWidth="1"/>
    <col min="9" max="9" width="14.28515625" style="23" customWidth="1"/>
    <col min="10" max="10" width="11.5703125" style="23" customWidth="1"/>
    <col min="11" max="11" width="14.28515625" style="23" customWidth="1"/>
    <col min="12" max="12" width="12.42578125" style="23" bestFit="1" customWidth="1"/>
    <col min="13" max="13" width="14.28515625" style="23" customWidth="1"/>
    <col min="14" max="14" width="12.140625" style="23" bestFit="1" customWidth="1"/>
    <col min="15" max="15" width="14.28515625" style="23" customWidth="1"/>
    <col min="16" max="16" width="11.5703125" style="23" customWidth="1"/>
    <col min="17" max="17" width="14.28515625" style="23" customWidth="1"/>
    <col min="18" max="18" width="12.42578125" style="23" bestFit="1" customWidth="1"/>
    <col min="19" max="19" width="14.28515625" style="23" customWidth="1"/>
    <col min="20" max="20" width="14.28515625" style="23" bestFit="1" customWidth="1"/>
    <col min="21" max="21" width="14.28515625" style="23" customWidth="1"/>
    <col min="22" max="16384" width="8.85546875" style="20"/>
  </cols>
  <sheetData>
    <row r="1" spans="1:24" ht="20.25" customHeight="1" x14ac:dyDescent="0.25">
      <c r="A1" s="260" t="s">
        <v>382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74"/>
      <c r="N1" s="174"/>
      <c r="O1" s="165"/>
      <c r="P1" s="174"/>
      <c r="Q1" s="174"/>
      <c r="R1" s="174"/>
      <c r="S1" s="174"/>
      <c r="T1" s="174"/>
      <c r="U1" s="165"/>
    </row>
    <row r="2" spans="1:24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4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374</v>
      </c>
      <c r="E3" s="261"/>
      <c r="F3" s="273" t="s">
        <v>157</v>
      </c>
      <c r="G3" s="273"/>
      <c r="H3" s="273"/>
      <c r="I3" s="270"/>
      <c r="J3" s="287" t="s">
        <v>374</v>
      </c>
      <c r="K3" s="261"/>
      <c r="L3" s="273" t="s">
        <v>157</v>
      </c>
      <c r="M3" s="273"/>
      <c r="N3" s="273"/>
      <c r="O3" s="270"/>
      <c r="P3" s="287" t="s">
        <v>374</v>
      </c>
      <c r="Q3" s="261"/>
      <c r="R3" s="273" t="s">
        <v>157</v>
      </c>
      <c r="S3" s="273"/>
      <c r="T3" s="273"/>
      <c r="U3" s="270"/>
      <c r="V3" s="21"/>
      <c r="W3" s="21"/>
      <c r="X3" s="21"/>
    </row>
    <row r="4" spans="1:24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88"/>
      <c r="J4" s="308"/>
      <c r="K4" s="262"/>
      <c r="L4" s="287" t="s">
        <v>141</v>
      </c>
      <c r="M4" s="261"/>
      <c r="N4" s="287" t="s">
        <v>142</v>
      </c>
      <c r="O4" s="288"/>
      <c r="P4" s="308"/>
      <c r="Q4" s="262"/>
      <c r="R4" s="287" t="s">
        <v>141</v>
      </c>
      <c r="S4" s="261"/>
      <c r="T4" s="287" t="s">
        <v>142</v>
      </c>
      <c r="U4" s="288"/>
      <c r="V4" s="21"/>
      <c r="W4" s="21"/>
      <c r="X4" s="21"/>
    </row>
    <row r="5" spans="1:24" s="22" customFormat="1" ht="16.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36" t="s">
        <v>67</v>
      </c>
      <c r="K5" s="236" t="s">
        <v>68</v>
      </c>
      <c r="L5" s="236" t="s">
        <v>67</v>
      </c>
      <c r="M5" s="236" t="s">
        <v>68</v>
      </c>
      <c r="N5" s="236" t="s">
        <v>67</v>
      </c>
      <c r="O5" s="236" t="s">
        <v>68</v>
      </c>
      <c r="P5" s="236" t="s">
        <v>67</v>
      </c>
      <c r="Q5" s="236" t="s">
        <v>68</v>
      </c>
      <c r="R5" s="236" t="s">
        <v>67</v>
      </c>
      <c r="S5" s="236" t="s">
        <v>68</v>
      </c>
      <c r="T5" s="236" t="s">
        <v>67</v>
      </c>
      <c r="U5" s="236" t="s">
        <v>68</v>
      </c>
      <c r="V5" s="21"/>
      <c r="W5" s="21"/>
      <c r="X5" s="21"/>
    </row>
    <row r="6" spans="1:24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99" t="s">
        <v>25</v>
      </c>
      <c r="J6" s="99" t="s">
        <v>26</v>
      </c>
      <c r="K6" s="99" t="s">
        <v>27</v>
      </c>
      <c r="L6" s="99" t="s">
        <v>50</v>
      </c>
      <c r="M6" s="99" t="s">
        <v>51</v>
      </c>
      <c r="N6" s="99" t="s">
        <v>52</v>
      </c>
      <c r="O6" s="99" t="s">
        <v>53</v>
      </c>
      <c r="P6" s="99" t="s">
        <v>72</v>
      </c>
      <c r="Q6" s="99" t="s">
        <v>73</v>
      </c>
      <c r="R6" s="99" t="s">
        <v>110</v>
      </c>
      <c r="S6" s="99" t="s">
        <v>165</v>
      </c>
      <c r="T6" s="99" t="s">
        <v>178</v>
      </c>
      <c r="U6" s="99" t="s">
        <v>180</v>
      </c>
      <c r="V6" s="21"/>
      <c r="W6" s="21"/>
      <c r="X6" s="21"/>
    </row>
    <row r="7" spans="1:24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20" t="s">
        <v>28</v>
      </c>
      <c r="J7" s="150" t="s">
        <v>416</v>
      </c>
      <c r="K7" s="135" t="s">
        <v>28</v>
      </c>
      <c r="L7" s="108" t="s">
        <v>184</v>
      </c>
      <c r="M7" s="120" t="s">
        <v>28</v>
      </c>
      <c r="N7" s="108" t="s">
        <v>185</v>
      </c>
      <c r="O7" s="120" t="s">
        <v>28</v>
      </c>
      <c r="P7" s="150" t="s">
        <v>416</v>
      </c>
      <c r="Q7" s="135" t="s">
        <v>28</v>
      </c>
      <c r="R7" s="108" t="s">
        <v>184</v>
      </c>
      <c r="S7" s="120" t="s">
        <v>28</v>
      </c>
      <c r="T7" s="108" t="s">
        <v>185</v>
      </c>
      <c r="U7" s="130" t="s">
        <v>28</v>
      </c>
      <c r="V7" s="21"/>
      <c r="W7" s="21"/>
      <c r="X7" s="21"/>
    </row>
    <row r="8" spans="1:24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0" t="s">
        <v>28</v>
      </c>
      <c r="J8" s="136" t="s">
        <v>28</v>
      </c>
      <c r="K8" s="136" t="s">
        <v>28</v>
      </c>
      <c r="L8" s="111" t="s">
        <v>309</v>
      </c>
      <c r="M8" s="110" t="s">
        <v>28</v>
      </c>
      <c r="N8" s="111" t="s">
        <v>310</v>
      </c>
      <c r="O8" s="110" t="s">
        <v>28</v>
      </c>
      <c r="P8" s="136" t="s">
        <v>28</v>
      </c>
      <c r="Q8" s="136" t="s">
        <v>28</v>
      </c>
      <c r="R8" s="111" t="s">
        <v>309</v>
      </c>
      <c r="S8" s="110" t="s">
        <v>28</v>
      </c>
      <c r="T8" s="111" t="s">
        <v>310</v>
      </c>
      <c r="U8" s="112" t="s">
        <v>28</v>
      </c>
      <c r="V8" s="21"/>
      <c r="W8" s="21"/>
      <c r="X8" s="21"/>
    </row>
    <row r="9" spans="1:24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0" t="s">
        <v>28</v>
      </c>
      <c r="J9" s="136" t="s">
        <v>28</v>
      </c>
      <c r="K9" s="136" t="s">
        <v>28</v>
      </c>
      <c r="L9" s="111" t="s">
        <v>195</v>
      </c>
      <c r="M9" s="110" t="s">
        <v>28</v>
      </c>
      <c r="N9" s="110" t="s">
        <v>28</v>
      </c>
      <c r="O9" s="110" t="s">
        <v>28</v>
      </c>
      <c r="P9" s="136" t="s">
        <v>28</v>
      </c>
      <c r="Q9" s="136" t="s">
        <v>28</v>
      </c>
      <c r="R9" s="111" t="s">
        <v>195</v>
      </c>
      <c r="S9" s="110" t="s">
        <v>28</v>
      </c>
      <c r="T9" s="110" t="s">
        <v>28</v>
      </c>
      <c r="U9" s="112" t="s">
        <v>28</v>
      </c>
      <c r="V9" s="21"/>
      <c r="W9" s="21"/>
      <c r="X9" s="21"/>
    </row>
    <row r="10" spans="1:24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0" t="s">
        <v>28</v>
      </c>
      <c r="J10" s="136" t="s">
        <v>28</v>
      </c>
      <c r="K10" s="136" t="s">
        <v>28</v>
      </c>
      <c r="L10" s="111" t="s">
        <v>322</v>
      </c>
      <c r="M10" s="110" t="s">
        <v>28</v>
      </c>
      <c r="N10" s="110" t="s">
        <v>28</v>
      </c>
      <c r="O10" s="110" t="s">
        <v>28</v>
      </c>
      <c r="P10" s="136" t="s">
        <v>28</v>
      </c>
      <c r="Q10" s="136" t="s">
        <v>28</v>
      </c>
      <c r="R10" s="111" t="s">
        <v>322</v>
      </c>
      <c r="S10" s="110" t="s">
        <v>28</v>
      </c>
      <c r="T10" s="110" t="s">
        <v>28</v>
      </c>
      <c r="U10" s="112" t="s">
        <v>28</v>
      </c>
      <c r="V10" s="21"/>
      <c r="W10" s="21"/>
      <c r="X10" s="21"/>
    </row>
    <row r="11" spans="1:24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0" t="s">
        <v>28</v>
      </c>
      <c r="J11" s="136" t="s">
        <v>28</v>
      </c>
      <c r="K11" s="136" t="s">
        <v>28</v>
      </c>
      <c r="L11" s="113" t="s">
        <v>196</v>
      </c>
      <c r="M11" s="110" t="s">
        <v>28</v>
      </c>
      <c r="N11" s="113" t="s">
        <v>197</v>
      </c>
      <c r="O11" s="110" t="s">
        <v>28</v>
      </c>
      <c r="P11" s="136" t="s">
        <v>28</v>
      </c>
      <c r="Q11" s="136" t="s">
        <v>28</v>
      </c>
      <c r="R11" s="113" t="s">
        <v>196</v>
      </c>
      <c r="S11" s="110" t="s">
        <v>28</v>
      </c>
      <c r="T11" s="113" t="s">
        <v>197</v>
      </c>
      <c r="U11" s="112" t="s">
        <v>28</v>
      </c>
      <c r="V11" s="21"/>
      <c r="W11" s="21"/>
      <c r="X11" s="21"/>
    </row>
    <row r="12" spans="1:24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13" t="s">
        <v>189</v>
      </c>
      <c r="J12" s="136" t="s">
        <v>28</v>
      </c>
      <c r="K12" s="157" t="s">
        <v>417</v>
      </c>
      <c r="L12" s="121" t="s">
        <v>202</v>
      </c>
      <c r="M12" s="113" t="s">
        <v>203</v>
      </c>
      <c r="N12" s="121" t="s">
        <v>191</v>
      </c>
      <c r="O12" s="113" t="s">
        <v>189</v>
      </c>
      <c r="P12" s="136" t="s">
        <v>28</v>
      </c>
      <c r="Q12" s="157" t="s">
        <v>417</v>
      </c>
      <c r="R12" s="121" t="s">
        <v>202</v>
      </c>
      <c r="S12" s="113" t="s">
        <v>203</v>
      </c>
      <c r="T12" s="121" t="s">
        <v>191</v>
      </c>
      <c r="U12" s="131" t="s">
        <v>189</v>
      </c>
      <c r="V12" s="21"/>
      <c r="W12" s="21"/>
      <c r="X12" s="21"/>
    </row>
    <row r="13" spans="1:24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13" t="s">
        <v>296</v>
      </c>
      <c r="J13" s="151" t="s">
        <v>418</v>
      </c>
      <c r="K13" s="136" t="s">
        <v>28</v>
      </c>
      <c r="L13" s="111" t="s">
        <v>205</v>
      </c>
      <c r="M13" s="113" t="s">
        <v>206</v>
      </c>
      <c r="N13" s="111" t="s">
        <v>295</v>
      </c>
      <c r="O13" s="113" t="s">
        <v>296</v>
      </c>
      <c r="P13" s="151" t="s">
        <v>418</v>
      </c>
      <c r="Q13" s="136" t="s">
        <v>28</v>
      </c>
      <c r="R13" s="111" t="s">
        <v>205</v>
      </c>
      <c r="S13" s="113" t="s">
        <v>206</v>
      </c>
      <c r="T13" s="111" t="s">
        <v>295</v>
      </c>
      <c r="U13" s="131" t="s">
        <v>296</v>
      </c>
      <c r="V13" s="21"/>
      <c r="W13" s="21"/>
      <c r="X13" s="21"/>
    </row>
    <row r="14" spans="1:24" s="22" customFormat="1" ht="38.25" x14ac:dyDescent="0.2">
      <c r="A14" s="124" t="s">
        <v>158</v>
      </c>
      <c r="B14" s="254" t="s">
        <v>461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93" t="s">
        <v>440</v>
      </c>
      <c r="H14" s="110" t="s">
        <v>28</v>
      </c>
      <c r="I14" s="93" t="s">
        <v>442</v>
      </c>
      <c r="J14" s="136" t="s">
        <v>28</v>
      </c>
      <c r="K14" s="151" t="s">
        <v>297</v>
      </c>
      <c r="L14" s="110" t="s">
        <v>28</v>
      </c>
      <c r="M14" s="93" t="s">
        <v>440</v>
      </c>
      <c r="N14" s="110" t="s">
        <v>28</v>
      </c>
      <c r="O14" s="93" t="s">
        <v>442</v>
      </c>
      <c r="P14" s="136" t="s">
        <v>28</v>
      </c>
      <c r="Q14" s="151" t="s">
        <v>297</v>
      </c>
      <c r="R14" s="110" t="s">
        <v>28</v>
      </c>
      <c r="S14" s="93" t="s">
        <v>440</v>
      </c>
      <c r="T14" s="110" t="s">
        <v>28</v>
      </c>
      <c r="U14" s="93" t="s">
        <v>442</v>
      </c>
      <c r="V14" s="21"/>
      <c r="W14" s="21"/>
      <c r="X14" s="21"/>
    </row>
    <row r="15" spans="1:24" s="22" customFormat="1" ht="38.25" x14ac:dyDescent="0.2">
      <c r="A15" s="124" t="s">
        <v>159</v>
      </c>
      <c r="B15" s="254" t="s">
        <v>461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93" t="s">
        <v>441</v>
      </c>
      <c r="H15" s="110" t="s">
        <v>28</v>
      </c>
      <c r="I15" s="93" t="s">
        <v>443</v>
      </c>
      <c r="J15" s="136" t="s">
        <v>28</v>
      </c>
      <c r="K15" s="151" t="s">
        <v>298</v>
      </c>
      <c r="L15" s="110" t="s">
        <v>28</v>
      </c>
      <c r="M15" s="93" t="s">
        <v>441</v>
      </c>
      <c r="N15" s="110" t="s">
        <v>28</v>
      </c>
      <c r="O15" s="93" t="s">
        <v>443</v>
      </c>
      <c r="P15" s="136" t="s">
        <v>28</v>
      </c>
      <c r="Q15" s="151" t="s">
        <v>298</v>
      </c>
      <c r="R15" s="110" t="s">
        <v>28</v>
      </c>
      <c r="S15" s="93" t="s">
        <v>441</v>
      </c>
      <c r="T15" s="110" t="s">
        <v>28</v>
      </c>
      <c r="U15" s="93" t="s">
        <v>443</v>
      </c>
      <c r="V15" s="21"/>
      <c r="W15" s="21"/>
      <c r="X15" s="21"/>
    </row>
    <row r="16" spans="1:24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419</v>
      </c>
      <c r="F16" s="110" t="s">
        <v>28</v>
      </c>
      <c r="G16" s="113" t="s">
        <v>209</v>
      </c>
      <c r="H16" s="110" t="s">
        <v>28</v>
      </c>
      <c r="I16" s="113" t="s">
        <v>299</v>
      </c>
      <c r="J16" s="228" t="s">
        <v>516</v>
      </c>
      <c r="K16" s="151" t="s">
        <v>419</v>
      </c>
      <c r="L16" s="110" t="s">
        <v>28</v>
      </c>
      <c r="M16" s="113" t="s">
        <v>209</v>
      </c>
      <c r="N16" s="110" t="s">
        <v>28</v>
      </c>
      <c r="O16" s="113" t="s">
        <v>299</v>
      </c>
      <c r="P16" s="228" t="s">
        <v>516</v>
      </c>
      <c r="Q16" s="151" t="s">
        <v>419</v>
      </c>
      <c r="R16" s="110" t="s">
        <v>28</v>
      </c>
      <c r="S16" s="113" t="s">
        <v>209</v>
      </c>
      <c r="T16" s="110" t="s">
        <v>28</v>
      </c>
      <c r="U16" s="131" t="s">
        <v>299</v>
      </c>
      <c r="V16" s="21"/>
      <c r="W16" s="21"/>
      <c r="X16" s="21"/>
    </row>
    <row r="17" spans="1:24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13" t="s">
        <v>305</v>
      </c>
      <c r="J17" s="136" t="s">
        <v>28</v>
      </c>
      <c r="K17" s="151" t="s">
        <v>420</v>
      </c>
      <c r="L17" s="111" t="s">
        <v>303</v>
      </c>
      <c r="M17" s="113" t="s">
        <v>212</v>
      </c>
      <c r="N17" s="111" t="s">
        <v>304</v>
      </c>
      <c r="O17" s="113" t="s">
        <v>305</v>
      </c>
      <c r="P17" s="136" t="s">
        <v>28</v>
      </c>
      <c r="Q17" s="151" t="s">
        <v>420</v>
      </c>
      <c r="R17" s="111" t="s">
        <v>303</v>
      </c>
      <c r="S17" s="113" t="s">
        <v>212</v>
      </c>
      <c r="T17" s="111" t="s">
        <v>304</v>
      </c>
      <c r="U17" s="131" t="s">
        <v>305</v>
      </c>
      <c r="V17" s="21"/>
      <c r="W17" s="21"/>
      <c r="X17" s="21"/>
    </row>
    <row r="18" spans="1:24" ht="26.25" thickBot="1" x14ac:dyDescent="0.25">
      <c r="A18" s="110" t="s">
        <v>28</v>
      </c>
      <c r="B18" s="123" t="s">
        <v>144</v>
      </c>
      <c r="C18" s="122">
        <v>120</v>
      </c>
      <c r="D18" s="149" t="s">
        <v>28</v>
      </c>
      <c r="E18" s="158" t="s">
        <v>306</v>
      </c>
      <c r="F18" s="116" t="s">
        <v>421</v>
      </c>
      <c r="G18" s="118" t="s">
        <v>28</v>
      </c>
      <c r="H18" s="116" t="s">
        <v>422</v>
      </c>
      <c r="I18" s="118" t="s">
        <v>28</v>
      </c>
      <c r="J18" s="149" t="s">
        <v>28</v>
      </c>
      <c r="K18" s="158" t="s">
        <v>306</v>
      </c>
      <c r="L18" s="116" t="s">
        <v>421</v>
      </c>
      <c r="M18" s="118" t="s">
        <v>28</v>
      </c>
      <c r="N18" s="116" t="s">
        <v>422</v>
      </c>
      <c r="O18" s="118" t="s">
        <v>28</v>
      </c>
      <c r="P18" s="149" t="s">
        <v>28</v>
      </c>
      <c r="Q18" s="158" t="s">
        <v>306</v>
      </c>
      <c r="R18" s="116" t="s">
        <v>421</v>
      </c>
      <c r="S18" s="118" t="s">
        <v>28</v>
      </c>
      <c r="T18" s="116" t="s">
        <v>422</v>
      </c>
      <c r="U18" s="119" t="s">
        <v>28</v>
      </c>
    </row>
    <row r="19" spans="1:24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4" x14ac:dyDescent="0.25">
      <c r="A20" s="173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4" x14ac:dyDescent="0.25">
      <c r="A21" s="173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4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4" ht="28.15" customHeight="1" x14ac:dyDescent="0.25">
      <c r="A23" s="260" t="s">
        <v>352</v>
      </c>
      <c r="B23" s="260"/>
      <c r="C23" s="260"/>
      <c r="D23" s="260"/>
      <c r="E23" s="260"/>
      <c r="F23" s="260"/>
      <c r="G23" s="260"/>
      <c r="H23" s="260"/>
      <c r="I23" s="260"/>
      <c r="J23" s="174"/>
      <c r="K23" s="174"/>
      <c r="L23" s="174"/>
      <c r="M23" s="174"/>
      <c r="N23" s="174"/>
      <c r="O23" s="165"/>
      <c r="P23" s="174"/>
      <c r="Q23" s="174"/>
      <c r="R23" s="174"/>
      <c r="S23" s="174"/>
      <c r="T23" s="174"/>
      <c r="U23" s="165"/>
    </row>
    <row r="24" spans="1:24" x14ac:dyDescent="0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</row>
    <row r="25" spans="1:24" s="22" customFormat="1" ht="44.45" customHeight="1" x14ac:dyDescent="0.25">
      <c r="A25" s="263" t="s">
        <v>17</v>
      </c>
      <c r="B25" s="263" t="s">
        <v>66</v>
      </c>
      <c r="C25" s="263" t="s">
        <v>18</v>
      </c>
      <c r="D25" s="287" t="s">
        <v>377</v>
      </c>
      <c r="E25" s="261"/>
      <c r="F25" s="273" t="s">
        <v>157</v>
      </c>
      <c r="G25" s="273"/>
      <c r="H25" s="273"/>
      <c r="I25" s="273"/>
      <c r="J25" s="287" t="s">
        <v>375</v>
      </c>
      <c r="K25" s="261"/>
      <c r="L25" s="273" t="s">
        <v>157</v>
      </c>
      <c r="M25" s="273"/>
      <c r="N25" s="273"/>
      <c r="O25" s="273"/>
      <c r="P25" s="287" t="s">
        <v>376</v>
      </c>
      <c r="Q25" s="261"/>
      <c r="R25" s="273" t="s">
        <v>157</v>
      </c>
      <c r="S25" s="273"/>
      <c r="T25" s="273"/>
      <c r="U25" s="273"/>
      <c r="V25" s="21"/>
      <c r="W25" s="21"/>
      <c r="X25" s="21"/>
    </row>
    <row r="26" spans="1:24" s="22" customFormat="1" ht="39.75" customHeight="1" x14ac:dyDescent="0.25">
      <c r="A26" s="264"/>
      <c r="B26" s="264"/>
      <c r="C26" s="264"/>
      <c r="D26" s="308"/>
      <c r="E26" s="262"/>
      <c r="F26" s="287" t="s">
        <v>141</v>
      </c>
      <c r="G26" s="261"/>
      <c r="H26" s="287" t="s">
        <v>142</v>
      </c>
      <c r="I26" s="261"/>
      <c r="J26" s="308"/>
      <c r="K26" s="262"/>
      <c r="L26" s="287" t="s">
        <v>141</v>
      </c>
      <c r="M26" s="261"/>
      <c r="N26" s="287" t="s">
        <v>142</v>
      </c>
      <c r="O26" s="261"/>
      <c r="P26" s="308"/>
      <c r="Q26" s="262"/>
      <c r="R26" s="287" t="s">
        <v>141</v>
      </c>
      <c r="S26" s="261"/>
      <c r="T26" s="287" t="s">
        <v>142</v>
      </c>
      <c r="U26" s="261"/>
      <c r="V26" s="21"/>
      <c r="W26" s="21"/>
      <c r="X26" s="21"/>
    </row>
    <row r="27" spans="1:24" s="22" customFormat="1" ht="16.5" customHeight="1" x14ac:dyDescent="0.25">
      <c r="A27" s="307"/>
      <c r="B27" s="307"/>
      <c r="C27" s="307"/>
      <c r="D27" s="236" t="s">
        <v>67</v>
      </c>
      <c r="E27" s="236" t="s">
        <v>68</v>
      </c>
      <c r="F27" s="236" t="s">
        <v>67</v>
      </c>
      <c r="G27" s="236" t="s">
        <v>68</v>
      </c>
      <c r="H27" s="236" t="s">
        <v>67</v>
      </c>
      <c r="I27" s="236" t="s">
        <v>68</v>
      </c>
      <c r="J27" s="236" t="s">
        <v>67</v>
      </c>
      <c r="K27" s="236" t="s">
        <v>68</v>
      </c>
      <c r="L27" s="236" t="s">
        <v>67</v>
      </c>
      <c r="M27" s="236" t="s">
        <v>68</v>
      </c>
      <c r="N27" s="236" t="s">
        <v>67</v>
      </c>
      <c r="O27" s="236" t="s">
        <v>68</v>
      </c>
      <c r="P27" s="236" t="s">
        <v>67</v>
      </c>
      <c r="Q27" s="236" t="s">
        <v>68</v>
      </c>
      <c r="R27" s="236" t="s">
        <v>67</v>
      </c>
      <c r="S27" s="236" t="s">
        <v>68</v>
      </c>
      <c r="T27" s="236" t="s">
        <v>67</v>
      </c>
      <c r="U27" s="236" t="s">
        <v>68</v>
      </c>
      <c r="V27" s="21"/>
      <c r="W27" s="21"/>
      <c r="X27" s="21"/>
    </row>
    <row r="28" spans="1:24" s="22" customFormat="1" ht="13.5" thickBot="1" x14ac:dyDescent="0.3">
      <c r="A28" s="92" t="s">
        <v>2</v>
      </c>
      <c r="B28" s="94" t="s">
        <v>4</v>
      </c>
      <c r="C28" s="99" t="s">
        <v>3</v>
      </c>
      <c r="D28" s="99" t="s">
        <v>5</v>
      </c>
      <c r="E28" s="99" t="s">
        <v>8</v>
      </c>
      <c r="F28" s="99" t="s">
        <v>22</v>
      </c>
      <c r="G28" s="99" t="s">
        <v>23</v>
      </c>
      <c r="H28" s="99" t="s">
        <v>24</v>
      </c>
      <c r="I28" s="99" t="s">
        <v>25</v>
      </c>
      <c r="J28" s="99" t="s">
        <v>26</v>
      </c>
      <c r="K28" s="99" t="s">
        <v>27</v>
      </c>
      <c r="L28" s="99" t="s">
        <v>50</v>
      </c>
      <c r="M28" s="99" t="s">
        <v>51</v>
      </c>
      <c r="N28" s="99" t="s">
        <v>52</v>
      </c>
      <c r="O28" s="99" t="s">
        <v>53</v>
      </c>
      <c r="P28" s="99" t="s">
        <v>72</v>
      </c>
      <c r="Q28" s="99" t="s">
        <v>73</v>
      </c>
      <c r="R28" s="99" t="s">
        <v>110</v>
      </c>
      <c r="S28" s="99" t="s">
        <v>165</v>
      </c>
      <c r="T28" s="99" t="s">
        <v>178</v>
      </c>
      <c r="U28" s="99" t="s">
        <v>180</v>
      </c>
      <c r="V28" s="21"/>
      <c r="W28" s="21"/>
      <c r="X28" s="21"/>
    </row>
    <row r="29" spans="1:24" s="22" customFormat="1" ht="25.5" x14ac:dyDescent="0.2">
      <c r="A29" s="124" t="s">
        <v>423</v>
      </c>
      <c r="B29" s="123" t="s">
        <v>186</v>
      </c>
      <c r="C29" s="101" t="s">
        <v>29</v>
      </c>
      <c r="D29" s="194">
        <f>F29+H29</f>
        <v>620778</v>
      </c>
      <c r="E29" s="135" t="s">
        <v>28</v>
      </c>
      <c r="F29" s="139">
        <v>290950</v>
      </c>
      <c r="G29" s="120" t="s">
        <v>28</v>
      </c>
      <c r="H29" s="139">
        <v>329828</v>
      </c>
      <c r="I29" s="120" t="s">
        <v>28</v>
      </c>
      <c r="J29" s="194">
        <f>L29+N29</f>
        <v>638994</v>
      </c>
      <c r="K29" s="135" t="s">
        <v>28</v>
      </c>
      <c r="L29" s="139">
        <v>286881</v>
      </c>
      <c r="M29" s="120" t="s">
        <v>28</v>
      </c>
      <c r="N29" s="139">
        <v>352113</v>
      </c>
      <c r="O29" s="120" t="s">
        <v>28</v>
      </c>
      <c r="P29" s="194">
        <f>R29+T29</f>
        <v>590065</v>
      </c>
      <c r="Q29" s="135" t="s">
        <v>28</v>
      </c>
      <c r="R29" s="139">
        <v>377074</v>
      </c>
      <c r="S29" s="120" t="s">
        <v>28</v>
      </c>
      <c r="T29" s="133">
        <v>212991</v>
      </c>
      <c r="U29" s="130" t="s">
        <v>28</v>
      </c>
      <c r="V29" s="21"/>
      <c r="W29" s="21"/>
      <c r="X29" s="21"/>
    </row>
    <row r="30" spans="1:24" s="22" customFormat="1" ht="38.25" x14ac:dyDescent="0.2">
      <c r="A30" s="124" t="s">
        <v>424</v>
      </c>
      <c r="B30" s="123" t="s">
        <v>187</v>
      </c>
      <c r="C30" s="102" t="s">
        <v>30</v>
      </c>
      <c r="D30" s="136" t="s">
        <v>28</v>
      </c>
      <c r="E30" s="136" t="s">
        <v>28</v>
      </c>
      <c r="F30" s="140">
        <v>140951</v>
      </c>
      <c r="G30" s="110" t="s">
        <v>28</v>
      </c>
      <c r="H30" s="140">
        <v>144672</v>
      </c>
      <c r="I30" s="110" t="s">
        <v>28</v>
      </c>
      <c r="J30" s="136" t="s">
        <v>28</v>
      </c>
      <c r="K30" s="136" t="s">
        <v>28</v>
      </c>
      <c r="L30" s="140">
        <v>127996</v>
      </c>
      <c r="M30" s="110" t="s">
        <v>28</v>
      </c>
      <c r="N30" s="140">
        <v>154249</v>
      </c>
      <c r="O30" s="110" t="s">
        <v>28</v>
      </c>
      <c r="P30" s="136" t="s">
        <v>28</v>
      </c>
      <c r="Q30" s="136" t="s">
        <v>28</v>
      </c>
      <c r="R30" s="140">
        <v>166424</v>
      </c>
      <c r="S30" s="110" t="s">
        <v>28</v>
      </c>
      <c r="T30" s="132">
        <v>89445</v>
      </c>
      <c r="U30" s="112" t="s">
        <v>28</v>
      </c>
      <c r="V30" s="21"/>
      <c r="W30" s="21"/>
      <c r="X30" s="21"/>
    </row>
    <row r="31" spans="1:24" s="22" customFormat="1" ht="51" x14ac:dyDescent="0.2">
      <c r="A31" s="124" t="s">
        <v>425</v>
      </c>
      <c r="B31" s="123" t="s">
        <v>194</v>
      </c>
      <c r="C31" s="102" t="s">
        <v>31</v>
      </c>
      <c r="D31" s="136" t="s">
        <v>28</v>
      </c>
      <c r="E31" s="136" t="s">
        <v>28</v>
      </c>
      <c r="F31" s="140">
        <v>0</v>
      </c>
      <c r="G31" s="110" t="s">
        <v>28</v>
      </c>
      <c r="H31" s="110" t="s">
        <v>28</v>
      </c>
      <c r="I31" s="110" t="s">
        <v>28</v>
      </c>
      <c r="J31" s="136" t="s">
        <v>28</v>
      </c>
      <c r="K31" s="136" t="s">
        <v>28</v>
      </c>
      <c r="L31" s="140">
        <v>39442</v>
      </c>
      <c r="M31" s="110" t="s">
        <v>28</v>
      </c>
      <c r="N31" s="110" t="s">
        <v>28</v>
      </c>
      <c r="O31" s="110" t="s">
        <v>28</v>
      </c>
      <c r="P31" s="136" t="s">
        <v>28</v>
      </c>
      <c r="Q31" s="136" t="s">
        <v>28</v>
      </c>
      <c r="R31" s="140">
        <v>45465</v>
      </c>
      <c r="S31" s="110" t="s">
        <v>28</v>
      </c>
      <c r="T31" s="110" t="s">
        <v>28</v>
      </c>
      <c r="U31" s="112" t="s">
        <v>28</v>
      </c>
      <c r="V31" s="21"/>
      <c r="W31" s="21"/>
      <c r="X31" s="21"/>
    </row>
    <row r="32" spans="1:24" s="22" customFormat="1" ht="38.25" x14ac:dyDescent="0.2">
      <c r="A32" s="124" t="s">
        <v>426</v>
      </c>
      <c r="B32" s="123" t="s">
        <v>188</v>
      </c>
      <c r="C32" s="102" t="s">
        <v>119</v>
      </c>
      <c r="D32" s="136" t="s">
        <v>28</v>
      </c>
      <c r="E32" s="136" t="s">
        <v>28</v>
      </c>
      <c r="F32" s="140">
        <v>0</v>
      </c>
      <c r="G32" s="110" t="s">
        <v>28</v>
      </c>
      <c r="H32" s="110" t="s">
        <v>28</v>
      </c>
      <c r="I32" s="110" t="s">
        <v>28</v>
      </c>
      <c r="J32" s="136" t="s">
        <v>28</v>
      </c>
      <c r="K32" s="136" t="s">
        <v>28</v>
      </c>
      <c r="L32" s="140">
        <v>11053</v>
      </c>
      <c r="M32" s="110" t="s">
        <v>28</v>
      </c>
      <c r="N32" s="110" t="s">
        <v>28</v>
      </c>
      <c r="O32" s="110" t="s">
        <v>28</v>
      </c>
      <c r="P32" s="136" t="s">
        <v>28</v>
      </c>
      <c r="Q32" s="136" t="s">
        <v>28</v>
      </c>
      <c r="R32" s="140">
        <v>99311</v>
      </c>
      <c r="S32" s="110" t="s">
        <v>28</v>
      </c>
      <c r="T32" s="110" t="s">
        <v>28</v>
      </c>
      <c r="U32" s="112" t="s">
        <v>28</v>
      </c>
      <c r="V32" s="21"/>
      <c r="W32" s="21"/>
      <c r="X32" s="21"/>
    </row>
    <row r="33" spans="1:24" s="22" customFormat="1" ht="38.25" x14ac:dyDescent="0.2">
      <c r="A33" s="124" t="s">
        <v>427</v>
      </c>
      <c r="B33" s="123" t="s">
        <v>146</v>
      </c>
      <c r="C33" s="102" t="s">
        <v>120</v>
      </c>
      <c r="D33" s="136" t="s">
        <v>28</v>
      </c>
      <c r="E33" s="136" t="s">
        <v>28</v>
      </c>
      <c r="F33" s="140">
        <f>F29-F30-F31-F32</f>
        <v>149999</v>
      </c>
      <c r="G33" s="110" t="s">
        <v>28</v>
      </c>
      <c r="H33" s="140">
        <f>H29-H30</f>
        <v>185156</v>
      </c>
      <c r="I33" s="110" t="s">
        <v>28</v>
      </c>
      <c r="J33" s="136" t="s">
        <v>28</v>
      </c>
      <c r="K33" s="136" t="s">
        <v>28</v>
      </c>
      <c r="L33" s="140">
        <f>L29-L30-L31-L32</f>
        <v>108390</v>
      </c>
      <c r="M33" s="110" t="s">
        <v>28</v>
      </c>
      <c r="N33" s="140">
        <f>N29-N30</f>
        <v>197864</v>
      </c>
      <c r="O33" s="110" t="s">
        <v>28</v>
      </c>
      <c r="P33" s="136" t="s">
        <v>28</v>
      </c>
      <c r="Q33" s="136" t="s">
        <v>28</v>
      </c>
      <c r="R33" s="140">
        <f>R29-R30-R31-R32</f>
        <v>65874</v>
      </c>
      <c r="S33" s="110" t="s">
        <v>28</v>
      </c>
      <c r="T33" s="132">
        <f>T29-T30</f>
        <v>123546</v>
      </c>
      <c r="U33" s="112" t="s">
        <v>28</v>
      </c>
      <c r="V33" s="21"/>
      <c r="W33" s="21"/>
      <c r="X33" s="21"/>
    </row>
    <row r="34" spans="1:24" s="22" customFormat="1" ht="38.25" x14ac:dyDescent="0.2">
      <c r="A34" s="124" t="s">
        <v>145</v>
      </c>
      <c r="B34" s="123" t="s">
        <v>190</v>
      </c>
      <c r="C34" s="102" t="s">
        <v>121</v>
      </c>
      <c r="D34" s="136" t="s">
        <v>28</v>
      </c>
      <c r="E34" s="196">
        <f>G34+I34</f>
        <v>1000779.5</v>
      </c>
      <c r="F34" s="195">
        <v>0.5</v>
      </c>
      <c r="G34" s="140">
        <f>F33*F34</f>
        <v>74999.5</v>
      </c>
      <c r="H34" s="140">
        <v>5</v>
      </c>
      <c r="I34" s="132">
        <f>H33*H34</f>
        <v>925780</v>
      </c>
      <c r="J34" s="136" t="s">
        <v>28</v>
      </c>
      <c r="K34" s="137">
        <f>M34+O34</f>
        <v>1043515</v>
      </c>
      <c r="L34" s="195">
        <v>0.5</v>
      </c>
      <c r="M34" s="140">
        <f>L33*L34</f>
        <v>54195</v>
      </c>
      <c r="N34" s="140">
        <v>5</v>
      </c>
      <c r="O34" s="140">
        <f>N33*N34</f>
        <v>989320</v>
      </c>
      <c r="P34" s="136" t="s">
        <v>28</v>
      </c>
      <c r="Q34" s="137">
        <f>S34+U34</f>
        <v>6506670</v>
      </c>
      <c r="R34" s="195">
        <v>5</v>
      </c>
      <c r="S34" s="132">
        <f>R33*R34</f>
        <v>329370</v>
      </c>
      <c r="T34" s="132">
        <v>50</v>
      </c>
      <c r="U34" s="138">
        <f>T33*T34</f>
        <v>6177300</v>
      </c>
      <c r="V34" s="21"/>
      <c r="W34" s="21"/>
      <c r="X34" s="21"/>
    </row>
    <row r="35" spans="1:24" s="22" customFormat="1" ht="76.5" x14ac:dyDescent="0.2">
      <c r="A35" s="124" t="s">
        <v>192</v>
      </c>
      <c r="B35" s="123" t="s">
        <v>193</v>
      </c>
      <c r="C35" s="102" t="s">
        <v>122</v>
      </c>
      <c r="D35" s="197">
        <f>F35+H35</f>
        <v>186681</v>
      </c>
      <c r="E35" s="136" t="s">
        <v>28</v>
      </c>
      <c r="F35" s="140">
        <v>45004</v>
      </c>
      <c r="G35" s="140">
        <f>F35/G34*100</f>
        <v>60.005733371555813</v>
      </c>
      <c r="H35" s="140">
        <v>141677</v>
      </c>
      <c r="I35" s="132">
        <f>H35/I34*100</f>
        <v>15.303527835986952</v>
      </c>
      <c r="J35" s="197">
        <f>L35+N35</f>
        <v>173309</v>
      </c>
      <c r="K35" s="136" t="s">
        <v>28</v>
      </c>
      <c r="L35" s="140">
        <v>20767</v>
      </c>
      <c r="M35" s="140">
        <f>L35/M34*100</f>
        <v>38.319033121136634</v>
      </c>
      <c r="N35" s="140">
        <v>152542</v>
      </c>
      <c r="O35" s="140">
        <f>N35/O34*100</f>
        <v>15.418873569724658</v>
      </c>
      <c r="P35" s="197">
        <f>R35+T35</f>
        <v>1784419</v>
      </c>
      <c r="Q35" s="136" t="s">
        <v>28</v>
      </c>
      <c r="R35" s="140">
        <v>174150</v>
      </c>
      <c r="S35" s="132">
        <f>R35/S34*100</f>
        <v>52.873667911467351</v>
      </c>
      <c r="T35" s="132">
        <v>1610269</v>
      </c>
      <c r="U35" s="138">
        <f>T35/U34*100</f>
        <v>26.067521409029837</v>
      </c>
      <c r="V35" s="21"/>
      <c r="W35" s="21"/>
      <c r="X35" s="21"/>
    </row>
    <row r="36" spans="1:24" s="22" customFormat="1" ht="38.25" x14ac:dyDescent="0.2">
      <c r="A36" s="124" t="s">
        <v>158</v>
      </c>
      <c r="B36" s="254" t="s">
        <v>461</v>
      </c>
      <c r="C36" s="102" t="s">
        <v>123</v>
      </c>
      <c r="D36" s="136" t="s">
        <v>28</v>
      </c>
      <c r="E36" s="197">
        <f>G36+I36</f>
        <v>5228</v>
      </c>
      <c r="F36" s="110" t="s">
        <v>28</v>
      </c>
      <c r="G36" s="140">
        <v>17</v>
      </c>
      <c r="H36" s="110" t="s">
        <v>28</v>
      </c>
      <c r="I36" s="132">
        <v>5211</v>
      </c>
      <c r="J36" s="136" t="s">
        <v>28</v>
      </c>
      <c r="K36" s="197">
        <f>M36+O36</f>
        <v>4472</v>
      </c>
      <c r="L36" s="110" t="s">
        <v>28</v>
      </c>
      <c r="M36" s="140">
        <v>42</v>
      </c>
      <c r="N36" s="110" t="s">
        <v>28</v>
      </c>
      <c r="O36" s="140">
        <v>4430</v>
      </c>
      <c r="P36" s="136" t="s">
        <v>28</v>
      </c>
      <c r="Q36" s="197">
        <f>S36+U36</f>
        <v>34150</v>
      </c>
      <c r="R36" s="110" t="s">
        <v>28</v>
      </c>
      <c r="S36" s="132">
        <v>449</v>
      </c>
      <c r="T36" s="110" t="s">
        <v>28</v>
      </c>
      <c r="U36" s="138">
        <v>33701</v>
      </c>
      <c r="V36" s="21"/>
      <c r="W36" s="21"/>
      <c r="X36" s="21"/>
    </row>
    <row r="37" spans="1:24" s="22" customFormat="1" ht="38.25" x14ac:dyDescent="0.2">
      <c r="A37" s="124" t="s">
        <v>159</v>
      </c>
      <c r="B37" s="254" t="s">
        <v>461</v>
      </c>
      <c r="C37" s="102" t="s">
        <v>353</v>
      </c>
      <c r="D37" s="136" t="s">
        <v>28</v>
      </c>
      <c r="E37" s="197">
        <f t="shared" ref="E37:E38" si="0">G37+I37</f>
        <v>0</v>
      </c>
      <c r="F37" s="110" t="s">
        <v>28</v>
      </c>
      <c r="G37" s="140">
        <v>0</v>
      </c>
      <c r="H37" s="110" t="s">
        <v>28</v>
      </c>
      <c r="I37" s="132">
        <v>0</v>
      </c>
      <c r="J37" s="136" t="s">
        <v>28</v>
      </c>
      <c r="K37" s="197">
        <f t="shared" ref="K37:K38" si="1">M37+O37</f>
        <v>12</v>
      </c>
      <c r="L37" s="110" t="s">
        <v>28</v>
      </c>
      <c r="M37" s="140">
        <v>12</v>
      </c>
      <c r="N37" s="110" t="s">
        <v>28</v>
      </c>
      <c r="O37" s="140">
        <v>0</v>
      </c>
      <c r="P37" s="136" t="s">
        <v>28</v>
      </c>
      <c r="Q37" s="197">
        <f t="shared" ref="Q37:Q38" si="2">S37+U37</f>
        <v>216</v>
      </c>
      <c r="R37" s="110" t="s">
        <v>28</v>
      </c>
      <c r="S37" s="132">
        <v>1</v>
      </c>
      <c r="T37" s="110" t="s">
        <v>28</v>
      </c>
      <c r="U37" s="138">
        <v>215</v>
      </c>
      <c r="V37" s="21"/>
      <c r="W37" s="21"/>
      <c r="X37" s="21"/>
    </row>
    <row r="38" spans="1:24" s="22" customFormat="1" ht="63.75" x14ac:dyDescent="0.2">
      <c r="A38" s="124" t="s">
        <v>211</v>
      </c>
      <c r="B38" s="227" t="s">
        <v>509</v>
      </c>
      <c r="C38" s="102" t="s">
        <v>354</v>
      </c>
      <c r="D38" s="140">
        <v>35.093039891581803</v>
      </c>
      <c r="E38" s="197">
        <f t="shared" si="0"/>
        <v>181453</v>
      </c>
      <c r="F38" s="110" t="s">
        <v>28</v>
      </c>
      <c r="G38" s="140">
        <f>F35-G36-G37</f>
        <v>44987</v>
      </c>
      <c r="H38" s="110" t="s">
        <v>28</v>
      </c>
      <c r="I38" s="132">
        <f>H35-I36-I37</f>
        <v>136466</v>
      </c>
      <c r="J38" s="197">
        <v>54.308261752514198</v>
      </c>
      <c r="K38" s="197">
        <f t="shared" si="1"/>
        <v>168825</v>
      </c>
      <c r="L38" s="110" t="s">
        <v>28</v>
      </c>
      <c r="M38" s="140">
        <f>L35-M36-M37</f>
        <v>20713</v>
      </c>
      <c r="N38" s="110" t="s">
        <v>28</v>
      </c>
      <c r="O38" s="140">
        <f>N35-O36-O37</f>
        <v>148112</v>
      </c>
      <c r="P38" s="197">
        <v>27.634587593344499</v>
      </c>
      <c r="Q38" s="197">
        <f t="shared" si="2"/>
        <v>1750053</v>
      </c>
      <c r="R38" s="110" t="s">
        <v>28</v>
      </c>
      <c r="S38" s="132">
        <f>R35-S36-S37</f>
        <v>173700</v>
      </c>
      <c r="T38" s="110" t="s">
        <v>28</v>
      </c>
      <c r="U38" s="138">
        <f>T35-U36-U37</f>
        <v>1576353</v>
      </c>
      <c r="V38" s="21"/>
      <c r="W38" s="21"/>
      <c r="X38" s="21"/>
    </row>
    <row r="39" spans="1:24" s="22" customFormat="1" ht="51" x14ac:dyDescent="0.2">
      <c r="A39" s="124" t="s">
        <v>160</v>
      </c>
      <c r="B39" s="123" t="s">
        <v>210</v>
      </c>
      <c r="C39" s="102" t="s">
        <v>355</v>
      </c>
      <c r="D39" s="136" t="s">
        <v>28</v>
      </c>
      <c r="E39" s="197">
        <f>G39+I39</f>
        <v>63677.373674471921</v>
      </c>
      <c r="F39" s="132">
        <v>12.4</v>
      </c>
      <c r="G39" s="140">
        <f>G38*D38/100</f>
        <v>15787.305856025905</v>
      </c>
      <c r="H39" s="140">
        <v>31.85</v>
      </c>
      <c r="I39" s="132">
        <f>I38*D38/100</f>
        <v>47890.067818446019</v>
      </c>
      <c r="J39" s="136" t="s">
        <v>28</v>
      </c>
      <c r="K39" s="197">
        <f>M39+O39</f>
        <v>91685.922903682091</v>
      </c>
      <c r="L39" s="140">
        <v>11.34</v>
      </c>
      <c r="M39" s="140">
        <f>M38*J38/100</f>
        <v>11248.870256798265</v>
      </c>
      <c r="N39" s="140">
        <v>28.07</v>
      </c>
      <c r="O39" s="140">
        <f>O38*J38/100</f>
        <v>80437.052646883822</v>
      </c>
      <c r="P39" s="136" t="s">
        <v>28</v>
      </c>
      <c r="Q39" s="197">
        <f>S39+U39</f>
        <v>483619.92921495315</v>
      </c>
      <c r="R39" s="132">
        <v>13.09</v>
      </c>
      <c r="S39" s="132">
        <f>S38*P38/100</f>
        <v>48001.278649639396</v>
      </c>
      <c r="T39" s="132">
        <v>14.76</v>
      </c>
      <c r="U39" s="138">
        <f>U38*P38/100</f>
        <v>435618.65056531376</v>
      </c>
      <c r="V39" s="21"/>
      <c r="W39" s="21"/>
      <c r="X39" s="21"/>
    </row>
    <row r="40" spans="1:24" ht="26.25" thickBot="1" x14ac:dyDescent="0.25">
      <c r="A40" s="110" t="s">
        <v>28</v>
      </c>
      <c r="B40" s="123" t="s">
        <v>144</v>
      </c>
      <c r="C40" s="122">
        <v>120</v>
      </c>
      <c r="D40" s="136" t="s">
        <v>28</v>
      </c>
      <c r="E40" s="136" t="s">
        <v>28</v>
      </c>
      <c r="F40" s="89" t="s">
        <v>373</v>
      </c>
      <c r="G40" s="118" t="s">
        <v>28</v>
      </c>
      <c r="H40" s="134" t="s">
        <v>373</v>
      </c>
      <c r="I40" s="118" t="s">
        <v>28</v>
      </c>
      <c r="J40" s="136" t="s">
        <v>28</v>
      </c>
      <c r="K40" s="136" t="s">
        <v>28</v>
      </c>
      <c r="L40" s="89" t="s">
        <v>373</v>
      </c>
      <c r="M40" s="118" t="s">
        <v>28</v>
      </c>
      <c r="N40" s="134" t="s">
        <v>373</v>
      </c>
      <c r="O40" s="118" t="s">
        <v>28</v>
      </c>
      <c r="P40" s="136" t="s">
        <v>28</v>
      </c>
      <c r="Q40" s="136" t="s">
        <v>28</v>
      </c>
      <c r="R40" s="89" t="s">
        <v>373</v>
      </c>
      <c r="S40" s="118" t="s">
        <v>28</v>
      </c>
      <c r="T40" s="134" t="s">
        <v>373</v>
      </c>
      <c r="U40" s="119" t="s">
        <v>28</v>
      </c>
    </row>
  </sheetData>
  <mergeCells count="32">
    <mergeCell ref="D3:E4"/>
    <mergeCell ref="F3:I3"/>
    <mergeCell ref="F4:G4"/>
    <mergeCell ref="H4:I4"/>
    <mergeCell ref="A1:L1"/>
    <mergeCell ref="A3:A5"/>
    <mergeCell ref="B3:B5"/>
    <mergeCell ref="C3:C5"/>
    <mergeCell ref="J3:K4"/>
    <mergeCell ref="L3:O3"/>
    <mergeCell ref="L4:M4"/>
    <mergeCell ref="N4:O4"/>
    <mergeCell ref="A23:I23"/>
    <mergeCell ref="D25:E26"/>
    <mergeCell ref="F25:I25"/>
    <mergeCell ref="F26:G26"/>
    <mergeCell ref="H26:I26"/>
    <mergeCell ref="B25:B27"/>
    <mergeCell ref="A25:A27"/>
    <mergeCell ref="C25:C27"/>
    <mergeCell ref="J25:K26"/>
    <mergeCell ref="L25:O25"/>
    <mergeCell ref="L26:M26"/>
    <mergeCell ref="N26:O26"/>
    <mergeCell ref="P3:Q4"/>
    <mergeCell ref="R3:U3"/>
    <mergeCell ref="R4:S4"/>
    <mergeCell ref="T4:U4"/>
    <mergeCell ref="P25:Q26"/>
    <mergeCell ref="R25:U25"/>
    <mergeCell ref="R26:S26"/>
    <mergeCell ref="T26:U26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70" zoomScaleNormal="50" zoomScaleSheetLayoutView="70" workbookViewId="0">
      <pane xSplit="2" ySplit="10" topLeftCell="C11" activePane="bottomRight" state="frozen"/>
      <selection activeCell="E37" sqref="E37"/>
      <selection pane="topRight" activeCell="E37" sqref="E37"/>
      <selection pane="bottomLeft" activeCell="E37" sqref="E3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8.42578125" style="23" bestFit="1" customWidth="1"/>
    <col min="5" max="5" width="14.28515625" style="23" customWidth="1"/>
    <col min="6" max="6" width="18" style="23" bestFit="1" customWidth="1"/>
    <col min="7" max="7" width="14.28515625" style="23" customWidth="1"/>
    <col min="8" max="8" width="16" style="23" bestFit="1" customWidth="1"/>
    <col min="9" max="9" width="14.28515625" style="23" customWidth="1"/>
    <col min="10" max="10" width="11.28515625" style="23" customWidth="1"/>
    <col min="11" max="11" width="14.28515625" style="23" customWidth="1"/>
    <col min="12" max="12" width="11.28515625" style="23" customWidth="1"/>
    <col min="13" max="13" width="14.28515625" style="23" customWidth="1"/>
    <col min="14" max="14" width="11.28515625" style="23" customWidth="1"/>
    <col min="15" max="15" width="14.28515625" style="23" customWidth="1"/>
    <col min="16" max="16" width="11.28515625" style="23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10.7109375" style="20" customWidth="1"/>
    <col min="25" max="25" width="16.28515625" style="20" customWidth="1"/>
    <col min="26" max="26" width="20.7109375" style="20" customWidth="1"/>
    <col min="27" max="27" width="10.7109375" style="20" customWidth="1"/>
    <col min="28" max="28" width="16.28515625" style="20" customWidth="1"/>
    <col min="29" max="29" width="10.7109375" style="20" customWidth="1"/>
    <col min="30" max="30" width="16.28515625" style="20" customWidth="1"/>
    <col min="31" max="31" width="20.7109375" style="20" customWidth="1"/>
    <col min="32" max="32" width="20" style="20" customWidth="1"/>
    <col min="33" max="16384" width="8.85546875" style="20"/>
  </cols>
  <sheetData>
    <row r="1" spans="1:40" ht="14.45" customHeight="1" x14ac:dyDescent="0.25">
      <c r="A1" s="304" t="s">
        <v>383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12"/>
      <c r="Y1" s="12"/>
      <c r="Z1" s="12"/>
      <c r="AA1" s="12"/>
      <c r="AB1" s="12"/>
      <c r="AC1" s="12"/>
      <c r="AD1" s="12"/>
    </row>
    <row r="2" spans="1:40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144"/>
      <c r="Y2" s="144"/>
    </row>
    <row r="3" spans="1:40" ht="14.45" customHeight="1" x14ac:dyDescent="0.25">
      <c r="A3" s="304" t="s">
        <v>384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12"/>
      <c r="Y3" s="12"/>
      <c r="Z3" s="12"/>
      <c r="AA3" s="12"/>
      <c r="AB3" s="12"/>
      <c r="AC3" s="12"/>
      <c r="AD3" s="12"/>
    </row>
    <row r="4" spans="1:40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44"/>
      <c r="Y4" s="144"/>
    </row>
    <row r="5" spans="1:40" s="22" customFormat="1" ht="13.9" customHeight="1" x14ac:dyDescent="0.25">
      <c r="A5" s="263" t="s">
        <v>17</v>
      </c>
      <c r="B5" s="263" t="s">
        <v>66</v>
      </c>
      <c r="C5" s="263" t="s">
        <v>18</v>
      </c>
      <c r="D5" s="273" t="s">
        <v>76</v>
      </c>
      <c r="E5" s="273"/>
      <c r="F5" s="273" t="s">
        <v>166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0"/>
      <c r="X5" s="29"/>
      <c r="Y5" s="29"/>
      <c r="Z5" s="29"/>
      <c r="AA5" s="29"/>
      <c r="AB5" s="29"/>
      <c r="AC5" s="29"/>
      <c r="AD5" s="29"/>
      <c r="AE5" s="29"/>
      <c r="AF5" s="29"/>
      <c r="AG5" s="21"/>
      <c r="AH5" s="21"/>
      <c r="AI5" s="21"/>
      <c r="AJ5" s="21"/>
      <c r="AK5" s="21"/>
      <c r="AL5" s="21"/>
      <c r="AM5" s="21"/>
      <c r="AN5" s="21"/>
    </row>
    <row r="6" spans="1:40" s="22" customFormat="1" ht="41.45" customHeight="1" x14ac:dyDescent="0.25">
      <c r="A6" s="264"/>
      <c r="B6" s="264"/>
      <c r="C6" s="264"/>
      <c r="D6" s="273"/>
      <c r="E6" s="273"/>
      <c r="F6" s="273" t="s">
        <v>141</v>
      </c>
      <c r="G6" s="273"/>
      <c r="H6" s="273"/>
      <c r="I6" s="273"/>
      <c r="J6" s="273"/>
      <c r="K6" s="273"/>
      <c r="L6" s="273"/>
      <c r="M6" s="273"/>
      <c r="N6" s="273" t="s">
        <v>142</v>
      </c>
      <c r="O6" s="273"/>
      <c r="P6" s="273"/>
      <c r="Q6" s="273"/>
      <c r="R6" s="273"/>
      <c r="S6" s="273"/>
      <c r="T6" s="273"/>
      <c r="U6" s="273"/>
      <c r="V6" s="273" t="s">
        <v>143</v>
      </c>
      <c r="W6" s="270"/>
      <c r="X6" s="29"/>
      <c r="Y6" s="29"/>
      <c r="Z6" s="29"/>
      <c r="AA6" s="29"/>
      <c r="AB6" s="29"/>
      <c r="AC6" s="29"/>
      <c r="AD6" s="29"/>
      <c r="AE6" s="29"/>
      <c r="AF6" s="29"/>
      <c r="AG6" s="21"/>
      <c r="AH6" s="21"/>
      <c r="AI6" s="21"/>
      <c r="AJ6" s="21"/>
      <c r="AK6" s="21"/>
      <c r="AL6" s="21"/>
      <c r="AM6" s="21"/>
      <c r="AN6" s="21"/>
    </row>
    <row r="7" spans="1:40" s="22" customFormat="1" ht="23.25" customHeight="1" x14ac:dyDescent="0.25">
      <c r="A7" s="264"/>
      <c r="B7" s="264"/>
      <c r="C7" s="264"/>
      <c r="D7" s="273"/>
      <c r="E7" s="273"/>
      <c r="F7" s="273" t="s">
        <v>177</v>
      </c>
      <c r="G7" s="273"/>
      <c r="H7" s="301" t="s">
        <v>329</v>
      </c>
      <c r="I7" s="301"/>
      <c r="J7" s="301"/>
      <c r="K7" s="301"/>
      <c r="L7" s="301"/>
      <c r="M7" s="301"/>
      <c r="N7" s="273" t="s">
        <v>177</v>
      </c>
      <c r="O7" s="273"/>
      <c r="P7" s="301" t="s">
        <v>329</v>
      </c>
      <c r="Q7" s="301"/>
      <c r="R7" s="301"/>
      <c r="S7" s="301"/>
      <c r="T7" s="301"/>
      <c r="U7" s="301"/>
      <c r="V7" s="273"/>
      <c r="W7" s="270"/>
      <c r="X7" s="29"/>
      <c r="Y7" s="29"/>
      <c r="Z7" s="29"/>
      <c r="AA7" s="29"/>
      <c r="AB7" s="29"/>
      <c r="AC7" s="29"/>
      <c r="AD7" s="29"/>
      <c r="AE7" s="29"/>
      <c r="AF7" s="29"/>
      <c r="AG7" s="21"/>
      <c r="AH7" s="21"/>
      <c r="AI7" s="21"/>
      <c r="AJ7" s="21"/>
      <c r="AK7" s="21"/>
      <c r="AL7" s="21"/>
      <c r="AM7" s="21"/>
      <c r="AN7" s="21"/>
    </row>
    <row r="8" spans="1:40" s="22" customFormat="1" ht="47.25" customHeight="1" x14ac:dyDescent="0.25">
      <c r="A8" s="264"/>
      <c r="B8" s="264"/>
      <c r="C8" s="264"/>
      <c r="D8" s="273"/>
      <c r="E8" s="273"/>
      <c r="F8" s="273"/>
      <c r="G8" s="273"/>
      <c r="H8" s="305" t="s">
        <v>340</v>
      </c>
      <c r="I8" s="306"/>
      <c r="J8" s="246" t="s">
        <v>341</v>
      </c>
      <c r="K8" s="247" t="s">
        <v>342</v>
      </c>
      <c r="L8" s="305" t="s">
        <v>343</v>
      </c>
      <c r="M8" s="306"/>
      <c r="N8" s="273"/>
      <c r="O8" s="273"/>
      <c r="P8" s="305" t="s">
        <v>344</v>
      </c>
      <c r="Q8" s="306"/>
      <c r="R8" s="246" t="s">
        <v>345</v>
      </c>
      <c r="S8" s="247" t="s">
        <v>346</v>
      </c>
      <c r="T8" s="305" t="s">
        <v>347</v>
      </c>
      <c r="U8" s="306"/>
      <c r="V8" s="273"/>
      <c r="W8" s="270"/>
      <c r="X8" s="29"/>
      <c r="Y8" s="29"/>
      <c r="Z8" s="29"/>
      <c r="AA8" s="29"/>
      <c r="AB8" s="29"/>
      <c r="AC8" s="29"/>
      <c r="AD8" s="29"/>
      <c r="AE8" s="29"/>
      <c r="AF8" s="29"/>
      <c r="AG8" s="21"/>
      <c r="AH8" s="21"/>
      <c r="AI8" s="21"/>
      <c r="AJ8" s="21"/>
      <c r="AK8" s="21"/>
      <c r="AL8" s="21"/>
      <c r="AM8" s="21"/>
      <c r="AN8" s="21"/>
    </row>
    <row r="9" spans="1:40" s="22" customFormat="1" ht="17.25" customHeight="1" x14ac:dyDescent="0.25">
      <c r="A9" s="307"/>
      <c r="B9" s="307"/>
      <c r="C9" s="264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9"/>
      <c r="Y9" s="29"/>
      <c r="Z9" s="29"/>
      <c r="AA9" s="29"/>
      <c r="AB9" s="29"/>
      <c r="AC9" s="29"/>
      <c r="AD9" s="29"/>
      <c r="AE9" s="29"/>
      <c r="AF9" s="29"/>
      <c r="AG9" s="21"/>
      <c r="AH9" s="21"/>
      <c r="AI9" s="21"/>
      <c r="AJ9" s="21"/>
      <c r="AK9" s="21"/>
      <c r="AL9" s="21"/>
      <c r="AM9" s="21"/>
      <c r="AN9" s="21"/>
    </row>
    <row r="10" spans="1:40" s="22" customFormat="1" ht="13.5" thickBot="1" x14ac:dyDescent="0.3">
      <c r="A10" s="96" t="s">
        <v>2</v>
      </c>
      <c r="B10" s="96" t="s">
        <v>4</v>
      </c>
      <c r="C10" s="255" t="s">
        <v>3</v>
      </c>
      <c r="D10" s="255" t="s">
        <v>5</v>
      </c>
      <c r="E10" s="255" t="s">
        <v>8</v>
      </c>
      <c r="F10" s="255" t="s">
        <v>22</v>
      </c>
      <c r="G10" s="255" t="s">
        <v>23</v>
      </c>
      <c r="H10" s="255" t="s">
        <v>24</v>
      </c>
      <c r="I10" s="255" t="s">
        <v>25</v>
      </c>
      <c r="J10" s="255" t="s">
        <v>26</v>
      </c>
      <c r="K10" s="255" t="s">
        <v>27</v>
      </c>
      <c r="L10" s="255" t="s">
        <v>50</v>
      </c>
      <c r="M10" s="255" t="s">
        <v>51</v>
      </c>
      <c r="N10" s="255" t="s">
        <v>52</v>
      </c>
      <c r="O10" s="255" t="s">
        <v>53</v>
      </c>
      <c r="P10" s="255" t="s">
        <v>72</v>
      </c>
      <c r="Q10" s="255" t="s">
        <v>73</v>
      </c>
      <c r="R10" s="255" t="s">
        <v>110</v>
      </c>
      <c r="S10" s="255" t="s">
        <v>165</v>
      </c>
      <c r="T10" s="255" t="s">
        <v>178</v>
      </c>
      <c r="U10" s="255" t="s">
        <v>180</v>
      </c>
      <c r="V10" s="255" t="s">
        <v>181</v>
      </c>
      <c r="W10" s="255" t="s">
        <v>182</v>
      </c>
      <c r="X10" s="28"/>
      <c r="Y10" s="28"/>
      <c r="Z10" s="28"/>
      <c r="AA10" s="28"/>
      <c r="AB10" s="28"/>
      <c r="AC10" s="28"/>
      <c r="AD10" s="28"/>
      <c r="AE10" s="28"/>
      <c r="AF10" s="29"/>
      <c r="AG10" s="21"/>
      <c r="AH10" s="21"/>
      <c r="AI10" s="21"/>
      <c r="AJ10" s="21"/>
      <c r="AK10" s="21"/>
      <c r="AL10" s="21"/>
      <c r="AM10" s="21"/>
      <c r="AN10" s="21"/>
    </row>
    <row r="11" spans="1:40" s="22" customFormat="1" ht="38.25" x14ac:dyDescent="0.2">
      <c r="A11" s="104" t="s">
        <v>153</v>
      </c>
      <c r="B11" s="105" t="s">
        <v>147</v>
      </c>
      <c r="C11" s="198" t="s">
        <v>29</v>
      </c>
      <c r="D11" s="156" t="s">
        <v>213</v>
      </c>
      <c r="E11" s="156" t="s">
        <v>214</v>
      </c>
      <c r="F11" s="156" t="s">
        <v>225</v>
      </c>
      <c r="G11" s="156" t="s">
        <v>226</v>
      </c>
      <c r="H11" s="152" t="s">
        <v>228</v>
      </c>
      <c r="I11" s="152" t="s">
        <v>236</v>
      </c>
      <c r="J11" s="152" t="s">
        <v>228</v>
      </c>
      <c r="K11" s="152" t="s">
        <v>226</v>
      </c>
      <c r="L11" s="152" t="s">
        <v>228</v>
      </c>
      <c r="M11" s="152" t="s">
        <v>226</v>
      </c>
      <c r="N11" s="156" t="s">
        <v>249</v>
      </c>
      <c r="O11" s="156" t="s">
        <v>250</v>
      </c>
      <c r="P11" s="152" t="s">
        <v>249</v>
      </c>
      <c r="Q11" s="152" t="s">
        <v>236</v>
      </c>
      <c r="R11" s="152" t="s">
        <v>249</v>
      </c>
      <c r="S11" s="152" t="s">
        <v>226</v>
      </c>
      <c r="T11" s="152" t="s">
        <v>255</v>
      </c>
      <c r="U11" s="152" t="s">
        <v>226</v>
      </c>
      <c r="V11" s="152" t="s">
        <v>258</v>
      </c>
      <c r="W11" s="153" t="s">
        <v>259</v>
      </c>
      <c r="X11" s="28"/>
      <c r="Y11" s="28"/>
      <c r="Z11" s="28"/>
      <c r="AA11" s="28"/>
      <c r="AB11" s="28"/>
      <c r="AC11" s="28"/>
      <c r="AD11" s="28"/>
      <c r="AE11" s="28"/>
      <c r="AF11" s="29"/>
      <c r="AG11" s="21"/>
      <c r="AH11" s="21"/>
      <c r="AI11" s="21"/>
      <c r="AJ11" s="21"/>
      <c r="AK11" s="21"/>
      <c r="AL11" s="21"/>
      <c r="AM11" s="21"/>
      <c r="AN11" s="21"/>
    </row>
    <row r="12" spans="1:40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2" t="s">
        <v>28</v>
      </c>
      <c r="X12" s="28"/>
      <c r="Y12" s="28"/>
      <c r="Z12" s="28"/>
      <c r="AA12" s="28"/>
      <c r="AB12" s="28"/>
      <c r="AC12" s="28"/>
      <c r="AD12" s="28"/>
      <c r="AE12" s="28"/>
      <c r="AF12" s="29"/>
      <c r="AG12" s="21"/>
      <c r="AH12" s="21"/>
      <c r="AI12" s="21"/>
      <c r="AJ12" s="21"/>
      <c r="AK12" s="21"/>
      <c r="AL12" s="21"/>
      <c r="AM12" s="21"/>
      <c r="AN12" s="21"/>
    </row>
    <row r="13" spans="1:40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4" t="s">
        <v>260</v>
      </c>
      <c r="X13" s="28"/>
      <c r="Y13" s="28"/>
      <c r="Z13" s="28"/>
      <c r="AA13" s="28"/>
      <c r="AB13" s="28"/>
      <c r="AC13" s="28"/>
      <c r="AD13" s="28"/>
      <c r="AE13" s="28"/>
      <c r="AF13" s="29"/>
      <c r="AG13" s="21"/>
      <c r="AH13" s="21"/>
      <c r="AI13" s="21"/>
      <c r="AJ13" s="21"/>
      <c r="AK13" s="21"/>
      <c r="AL13" s="21"/>
      <c r="AM13" s="21"/>
      <c r="AN13" s="21"/>
    </row>
    <row r="14" spans="1:40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2" t="s">
        <v>28</v>
      </c>
      <c r="X14" s="28"/>
      <c r="Y14" s="28"/>
      <c r="Z14" s="28"/>
      <c r="AA14" s="28"/>
      <c r="AB14" s="28"/>
      <c r="AC14" s="28"/>
      <c r="AD14" s="28"/>
      <c r="AE14" s="28"/>
      <c r="AF14" s="29"/>
      <c r="AG14" s="21"/>
      <c r="AH14" s="21"/>
      <c r="AI14" s="21"/>
      <c r="AJ14" s="21"/>
      <c r="AK14" s="21"/>
      <c r="AL14" s="21"/>
      <c r="AM14" s="21"/>
      <c r="AN14" s="21"/>
    </row>
    <row r="15" spans="1:40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2" t="s">
        <v>28</v>
      </c>
      <c r="X15" s="28"/>
      <c r="Y15" s="28"/>
      <c r="Z15" s="28"/>
      <c r="AA15" s="28"/>
      <c r="AB15" s="28"/>
      <c r="AC15" s="28"/>
      <c r="AD15" s="28"/>
      <c r="AE15" s="28"/>
      <c r="AF15" s="29"/>
      <c r="AG15" s="21"/>
      <c r="AH15" s="21"/>
      <c r="AI15" s="21"/>
      <c r="AJ15" s="21"/>
      <c r="AK15" s="21"/>
      <c r="AL15" s="21"/>
      <c r="AM15" s="21"/>
      <c r="AN15" s="21"/>
    </row>
    <row r="16" spans="1:40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1" t="s">
        <v>233</v>
      </c>
      <c r="I16" s="110" t="s">
        <v>28</v>
      </c>
      <c r="J16" s="111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1" t="s">
        <v>233</v>
      </c>
      <c r="Q16" s="110" t="s">
        <v>28</v>
      </c>
      <c r="R16" s="111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2" t="s">
        <v>28</v>
      </c>
      <c r="X16" s="28"/>
      <c r="Y16" s="28"/>
      <c r="Z16" s="28"/>
      <c r="AA16" s="28"/>
      <c r="AB16" s="28"/>
      <c r="AC16" s="28"/>
      <c r="AD16" s="28"/>
      <c r="AE16" s="28"/>
      <c r="AF16" s="29"/>
      <c r="AG16" s="21"/>
      <c r="AH16" s="21"/>
      <c r="AI16" s="21"/>
      <c r="AJ16" s="21"/>
      <c r="AK16" s="21"/>
      <c r="AL16" s="21"/>
      <c r="AM16" s="21"/>
      <c r="AN16" s="21"/>
    </row>
    <row r="17" spans="1:40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15" t="s">
        <v>234</v>
      </c>
      <c r="I17" s="113" t="s">
        <v>238</v>
      </c>
      <c r="J17" s="115" t="s">
        <v>239</v>
      </c>
      <c r="K17" s="113" t="s">
        <v>245</v>
      </c>
      <c r="L17" s="115" t="s">
        <v>247</v>
      </c>
      <c r="M17" s="113" t="s">
        <v>248</v>
      </c>
      <c r="N17" s="110" t="s">
        <v>28</v>
      </c>
      <c r="O17" s="110" t="s">
        <v>28</v>
      </c>
      <c r="P17" s="115" t="s">
        <v>252</v>
      </c>
      <c r="Q17" s="113" t="s">
        <v>175</v>
      </c>
      <c r="R17" s="115" t="s">
        <v>253</v>
      </c>
      <c r="S17" s="113" t="s">
        <v>254</v>
      </c>
      <c r="T17" s="115" t="s">
        <v>256</v>
      </c>
      <c r="U17" s="113" t="s">
        <v>257</v>
      </c>
      <c r="V17" s="110" t="s">
        <v>28</v>
      </c>
      <c r="W17" s="112" t="s">
        <v>28</v>
      </c>
      <c r="X17" s="28"/>
      <c r="Y17" s="28"/>
      <c r="Z17" s="28"/>
      <c r="AA17" s="28"/>
      <c r="AB17" s="28"/>
      <c r="AC17" s="28"/>
      <c r="AD17" s="28"/>
      <c r="AE17" s="28"/>
      <c r="AF17" s="29"/>
      <c r="AG17" s="21"/>
      <c r="AH17" s="21"/>
      <c r="AI17" s="21"/>
      <c r="AJ17" s="21"/>
      <c r="AK17" s="21"/>
      <c r="AL17" s="21"/>
      <c r="AM17" s="21"/>
      <c r="AN17" s="21"/>
    </row>
    <row r="18" spans="1:40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2" t="s">
        <v>28</v>
      </c>
      <c r="X18" s="28"/>
      <c r="Y18" s="28"/>
      <c r="Z18" s="28"/>
      <c r="AA18" s="28"/>
      <c r="AB18" s="28"/>
      <c r="AC18" s="28"/>
      <c r="AD18" s="28"/>
      <c r="AE18" s="28"/>
      <c r="AF18" s="29"/>
      <c r="AG18" s="21"/>
      <c r="AH18" s="21"/>
      <c r="AI18" s="21"/>
      <c r="AJ18" s="21"/>
      <c r="AK18" s="21"/>
      <c r="AL18" s="21"/>
      <c r="AM18" s="21"/>
      <c r="AN18" s="21"/>
    </row>
    <row r="19" spans="1:40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2" t="s">
        <v>28</v>
      </c>
      <c r="X19" s="28"/>
      <c r="Y19" s="28"/>
      <c r="Z19" s="28"/>
      <c r="AA19" s="28"/>
      <c r="AB19" s="28"/>
      <c r="AC19" s="28"/>
      <c r="AD19" s="28"/>
      <c r="AE19" s="28"/>
      <c r="AF19" s="29"/>
      <c r="AG19" s="21"/>
      <c r="AH19" s="21"/>
      <c r="AI19" s="21"/>
      <c r="AJ19" s="21"/>
      <c r="AK19" s="21"/>
      <c r="AL19" s="21"/>
      <c r="AM19" s="21"/>
      <c r="AN19" s="21"/>
    </row>
    <row r="20" spans="1:40" s="22" customFormat="1" ht="38.25" x14ac:dyDescent="0.2">
      <c r="A20" s="104" t="s">
        <v>154</v>
      </c>
      <c r="B20" s="254" t="s">
        <v>461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2" t="s">
        <v>28</v>
      </c>
      <c r="X20" s="28"/>
      <c r="Y20" s="28"/>
      <c r="Z20" s="28"/>
      <c r="AA20" s="28"/>
      <c r="AB20" s="28"/>
      <c r="AC20" s="28"/>
      <c r="AD20" s="28"/>
      <c r="AE20" s="28"/>
      <c r="AF20" s="29"/>
      <c r="AG20" s="21"/>
      <c r="AH20" s="21"/>
      <c r="AI20" s="21"/>
      <c r="AJ20" s="21"/>
      <c r="AK20" s="21"/>
      <c r="AL20" s="21"/>
      <c r="AM20" s="21"/>
      <c r="AN20" s="21"/>
    </row>
    <row r="21" spans="1:40" s="22" customFormat="1" ht="38.25" x14ac:dyDescent="0.2">
      <c r="A21" s="104" t="s">
        <v>155</v>
      </c>
      <c r="B21" s="254" t="s">
        <v>461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2" t="s">
        <v>28</v>
      </c>
      <c r="X21" s="28"/>
      <c r="Y21" s="28"/>
      <c r="Z21" s="28"/>
      <c r="AA21" s="28"/>
      <c r="AB21" s="28"/>
      <c r="AC21" s="28"/>
      <c r="AD21" s="28"/>
      <c r="AE21" s="28"/>
      <c r="AF21" s="29"/>
      <c r="AG21" s="21"/>
      <c r="AH21" s="21"/>
      <c r="AI21" s="21"/>
      <c r="AJ21" s="21"/>
      <c r="AK21" s="21"/>
      <c r="AL21" s="21"/>
      <c r="AM21" s="21"/>
      <c r="AN21" s="21"/>
    </row>
    <row r="22" spans="1:40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2" t="s">
        <v>28</v>
      </c>
      <c r="X22" s="28"/>
      <c r="Y22" s="28"/>
      <c r="Z22" s="28"/>
      <c r="AA22" s="28"/>
      <c r="AB22" s="28"/>
      <c r="AC22" s="28"/>
      <c r="AD22" s="28"/>
      <c r="AE22" s="28"/>
      <c r="AF22" s="29"/>
      <c r="AG22" s="21"/>
      <c r="AH22" s="21"/>
      <c r="AI22" s="21"/>
      <c r="AJ22" s="21"/>
      <c r="AK22" s="21"/>
      <c r="AL22" s="21"/>
      <c r="AM22" s="21"/>
      <c r="AN22" s="21"/>
    </row>
    <row r="23" spans="1:40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9" t="s">
        <v>28</v>
      </c>
      <c r="X23" s="28"/>
      <c r="Y23" s="28"/>
      <c r="Z23" s="28"/>
      <c r="AA23" s="28"/>
      <c r="AB23" s="28"/>
      <c r="AC23" s="28"/>
      <c r="AD23" s="28"/>
      <c r="AE23" s="28"/>
      <c r="AF23" s="29"/>
      <c r="AG23" s="21"/>
      <c r="AH23" s="21"/>
      <c r="AI23" s="21"/>
      <c r="AJ23" s="21"/>
      <c r="AK23" s="21"/>
      <c r="AL23" s="21"/>
      <c r="AM23" s="21"/>
      <c r="AN23" s="21"/>
    </row>
    <row r="24" spans="1:4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40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40" x14ac:dyDescent="0.25">
      <c r="A26" s="173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4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40" ht="14.45" customHeight="1" x14ac:dyDescent="0.25">
      <c r="A28" s="304" t="s">
        <v>384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12"/>
      <c r="Y28" s="12"/>
      <c r="Z28" s="12"/>
      <c r="AA28" s="12"/>
      <c r="AB28" s="12"/>
      <c r="AC28" s="12"/>
      <c r="AD28" s="12"/>
    </row>
    <row r="29" spans="1:40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144"/>
      <c r="Y29" s="144"/>
    </row>
    <row r="30" spans="1:40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73" t="s">
        <v>359</v>
      </c>
      <c r="E30" s="273"/>
      <c r="F30" s="273" t="s">
        <v>166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0"/>
      <c r="X30" s="29"/>
      <c r="Y30" s="29"/>
      <c r="Z30" s="29"/>
      <c r="AA30" s="29"/>
      <c r="AB30" s="29"/>
      <c r="AC30" s="29"/>
      <c r="AD30" s="29"/>
      <c r="AE30" s="29"/>
      <c r="AF30" s="29"/>
      <c r="AG30" s="21"/>
      <c r="AH30" s="21"/>
      <c r="AI30" s="21"/>
      <c r="AJ30" s="21"/>
      <c r="AK30" s="21"/>
      <c r="AL30" s="21"/>
      <c r="AM30" s="21"/>
      <c r="AN30" s="21"/>
    </row>
    <row r="31" spans="1:40" s="22" customFormat="1" ht="41.45" customHeight="1" x14ac:dyDescent="0.25">
      <c r="A31" s="264"/>
      <c r="B31" s="264"/>
      <c r="C31" s="264"/>
      <c r="D31" s="273"/>
      <c r="E31" s="273"/>
      <c r="F31" s="273" t="s">
        <v>141</v>
      </c>
      <c r="G31" s="273"/>
      <c r="H31" s="273"/>
      <c r="I31" s="273"/>
      <c r="J31" s="273"/>
      <c r="K31" s="273"/>
      <c r="L31" s="273"/>
      <c r="M31" s="273"/>
      <c r="N31" s="273" t="s">
        <v>142</v>
      </c>
      <c r="O31" s="273"/>
      <c r="P31" s="273"/>
      <c r="Q31" s="273"/>
      <c r="R31" s="273"/>
      <c r="S31" s="273"/>
      <c r="T31" s="273"/>
      <c r="U31" s="273"/>
      <c r="V31" s="273" t="s">
        <v>143</v>
      </c>
      <c r="W31" s="270"/>
      <c r="X31" s="29"/>
      <c r="Y31" s="29"/>
      <c r="Z31" s="29"/>
      <c r="AA31" s="29"/>
      <c r="AB31" s="29"/>
      <c r="AC31" s="29"/>
      <c r="AD31" s="29"/>
      <c r="AE31" s="29"/>
      <c r="AF31" s="29"/>
      <c r="AG31" s="21"/>
      <c r="AH31" s="21"/>
      <c r="AI31" s="21"/>
      <c r="AJ31" s="21"/>
      <c r="AK31" s="21"/>
      <c r="AL31" s="21"/>
      <c r="AM31" s="21"/>
      <c r="AN31" s="21"/>
    </row>
    <row r="32" spans="1:40" s="22" customFormat="1" ht="24.75" customHeight="1" x14ac:dyDescent="0.25">
      <c r="A32" s="264"/>
      <c r="B32" s="264"/>
      <c r="C32" s="264"/>
      <c r="D32" s="273"/>
      <c r="E32" s="273"/>
      <c r="F32" s="273" t="s">
        <v>177</v>
      </c>
      <c r="G32" s="273"/>
      <c r="H32" s="301" t="s">
        <v>329</v>
      </c>
      <c r="I32" s="301"/>
      <c r="J32" s="301"/>
      <c r="K32" s="301"/>
      <c r="L32" s="301"/>
      <c r="M32" s="301"/>
      <c r="N32" s="273" t="s">
        <v>177</v>
      </c>
      <c r="O32" s="273"/>
      <c r="P32" s="301" t="s">
        <v>329</v>
      </c>
      <c r="Q32" s="301"/>
      <c r="R32" s="301"/>
      <c r="S32" s="301"/>
      <c r="T32" s="301"/>
      <c r="U32" s="301"/>
      <c r="V32" s="273"/>
      <c r="W32" s="270"/>
      <c r="X32" s="29"/>
      <c r="Y32" s="29"/>
      <c r="Z32" s="29"/>
      <c r="AA32" s="29"/>
      <c r="AB32" s="29"/>
      <c r="AC32" s="29"/>
      <c r="AD32" s="29"/>
      <c r="AE32" s="29"/>
      <c r="AF32" s="29"/>
      <c r="AG32" s="21"/>
      <c r="AH32" s="21"/>
      <c r="AI32" s="21"/>
      <c r="AJ32" s="21"/>
      <c r="AK32" s="21"/>
      <c r="AL32" s="21"/>
      <c r="AM32" s="21"/>
      <c r="AN32" s="21"/>
    </row>
    <row r="33" spans="1:40" s="22" customFormat="1" ht="50.25" customHeight="1" x14ac:dyDescent="0.25">
      <c r="A33" s="264"/>
      <c r="B33" s="264"/>
      <c r="C33" s="264"/>
      <c r="D33" s="273"/>
      <c r="E33" s="273"/>
      <c r="F33" s="273"/>
      <c r="G33" s="273"/>
      <c r="H33" s="301" t="s">
        <v>362</v>
      </c>
      <c r="I33" s="301"/>
      <c r="J33" s="302" t="s">
        <v>501</v>
      </c>
      <c r="K33" s="303"/>
      <c r="L33" s="301" t="s">
        <v>361</v>
      </c>
      <c r="M33" s="301"/>
      <c r="N33" s="273"/>
      <c r="O33" s="273"/>
      <c r="P33" s="301" t="s">
        <v>364</v>
      </c>
      <c r="Q33" s="301"/>
      <c r="R33" s="302" t="s">
        <v>504</v>
      </c>
      <c r="S33" s="303"/>
      <c r="T33" s="301" t="s">
        <v>367</v>
      </c>
      <c r="U33" s="301"/>
      <c r="V33" s="273"/>
      <c r="W33" s="270"/>
      <c r="X33" s="29"/>
      <c r="Y33" s="29"/>
      <c r="Z33" s="29"/>
      <c r="AA33" s="29"/>
      <c r="AB33" s="29"/>
      <c r="AC33" s="29"/>
      <c r="AD33" s="29"/>
      <c r="AE33" s="29"/>
      <c r="AF33" s="29"/>
      <c r="AG33" s="21"/>
      <c r="AH33" s="21"/>
      <c r="AI33" s="21"/>
      <c r="AJ33" s="21"/>
      <c r="AK33" s="21"/>
      <c r="AL33" s="21"/>
      <c r="AM33" s="21"/>
      <c r="AN33" s="21"/>
    </row>
    <row r="34" spans="1:40" s="22" customFormat="1" ht="16.5" customHeight="1" x14ac:dyDescent="0.25">
      <c r="A34" s="307"/>
      <c r="B34" s="307"/>
      <c r="C34" s="264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9"/>
      <c r="Y34" s="29"/>
      <c r="Z34" s="29"/>
      <c r="AA34" s="29"/>
      <c r="AB34" s="29"/>
      <c r="AC34" s="29"/>
      <c r="AD34" s="29"/>
      <c r="AE34" s="29"/>
      <c r="AF34" s="29"/>
      <c r="AG34" s="21"/>
      <c r="AH34" s="21"/>
      <c r="AI34" s="21"/>
      <c r="AJ34" s="21"/>
      <c r="AK34" s="21"/>
      <c r="AL34" s="21"/>
      <c r="AM34" s="21"/>
      <c r="AN34" s="21"/>
    </row>
    <row r="35" spans="1:40" s="22" customFormat="1" ht="13.5" thickBot="1" x14ac:dyDescent="0.3">
      <c r="A35" s="92" t="s">
        <v>2</v>
      </c>
      <c r="B35" s="92" t="s">
        <v>4</v>
      </c>
      <c r="C35" s="99" t="s">
        <v>3</v>
      </c>
      <c r="D35" s="97" t="s">
        <v>5</v>
      </c>
      <c r="E35" s="97" t="s">
        <v>8</v>
      </c>
      <c r="F35" s="97" t="s">
        <v>22</v>
      </c>
      <c r="G35" s="97" t="s">
        <v>23</v>
      </c>
      <c r="H35" s="97" t="s">
        <v>24</v>
      </c>
      <c r="I35" s="97" t="s">
        <v>25</v>
      </c>
      <c r="J35" s="97" t="s">
        <v>26</v>
      </c>
      <c r="K35" s="97" t="s">
        <v>27</v>
      </c>
      <c r="L35" s="97" t="s">
        <v>50</v>
      </c>
      <c r="M35" s="97" t="s">
        <v>51</v>
      </c>
      <c r="N35" s="97" t="s">
        <v>52</v>
      </c>
      <c r="O35" s="97" t="s">
        <v>53</v>
      </c>
      <c r="P35" s="97" t="s">
        <v>72</v>
      </c>
      <c r="Q35" s="97" t="s">
        <v>73</v>
      </c>
      <c r="R35" s="97" t="s">
        <v>110</v>
      </c>
      <c r="S35" s="97" t="s">
        <v>165</v>
      </c>
      <c r="T35" s="97" t="s">
        <v>178</v>
      </c>
      <c r="U35" s="97" t="s">
        <v>180</v>
      </c>
      <c r="V35" s="97" t="s">
        <v>181</v>
      </c>
      <c r="W35" s="98" t="s">
        <v>182</v>
      </c>
      <c r="X35" s="28"/>
      <c r="Y35" s="28"/>
      <c r="Z35" s="28"/>
      <c r="AA35" s="28"/>
      <c r="AB35" s="28"/>
      <c r="AC35" s="28"/>
      <c r="AD35" s="28"/>
      <c r="AE35" s="28"/>
      <c r="AF35" s="29"/>
      <c r="AG35" s="21"/>
      <c r="AH35" s="21"/>
      <c r="AI35" s="21"/>
      <c r="AJ35" s="21"/>
      <c r="AK35" s="21"/>
      <c r="AL35" s="21"/>
      <c r="AM35" s="21"/>
      <c r="AN35" s="21"/>
    </row>
    <row r="36" spans="1:40" s="22" customFormat="1" ht="38.25" x14ac:dyDescent="0.2">
      <c r="A36" s="104" t="s">
        <v>153</v>
      </c>
      <c r="B36" s="105" t="s">
        <v>147</v>
      </c>
      <c r="C36" s="101" t="s">
        <v>29</v>
      </c>
      <c r="D36" s="139">
        <f>F36+N36</f>
        <v>5863228.9110000003</v>
      </c>
      <c r="E36" s="139">
        <f>G36+O36</f>
        <v>100102164.92500001</v>
      </c>
      <c r="F36" s="139">
        <f>H36+J36+L36</f>
        <v>5047594.3360000001</v>
      </c>
      <c r="G36" s="139">
        <f>I36+K36+M36</f>
        <v>51874432.350000001</v>
      </c>
      <c r="H36" s="139">
        <v>4231685.5750000002</v>
      </c>
      <c r="I36" s="139">
        <v>14532014.525</v>
      </c>
      <c r="J36" s="139">
        <v>496312.42499999999</v>
      </c>
      <c r="K36" s="139">
        <v>4262067.7750000004</v>
      </c>
      <c r="L36" s="139">
        <v>319596.33600000001</v>
      </c>
      <c r="M36" s="139">
        <v>33080350.050000001</v>
      </c>
      <c r="N36" s="141">
        <f>P36+R36+T36</f>
        <v>815634.57500000007</v>
      </c>
      <c r="O36" s="141">
        <f>Q36+S36+U36</f>
        <v>48227732.575000003</v>
      </c>
      <c r="P36" s="139">
        <v>780946.55</v>
      </c>
      <c r="Q36" s="139">
        <v>597227.94999999995</v>
      </c>
      <c r="R36" s="139">
        <v>26244.224999999999</v>
      </c>
      <c r="S36" s="139">
        <v>2558303.9249999998</v>
      </c>
      <c r="T36" s="139">
        <v>8443.7999999999993</v>
      </c>
      <c r="U36" s="139">
        <v>45072200.700000003</v>
      </c>
      <c r="V36" s="142" t="s">
        <v>373</v>
      </c>
      <c r="W36" s="142" t="s">
        <v>373</v>
      </c>
      <c r="X36" s="28"/>
      <c r="Y36" s="28"/>
      <c r="Z36" s="28"/>
      <c r="AA36" s="28"/>
      <c r="AB36" s="28"/>
      <c r="AC36" s="28"/>
      <c r="AD36" s="28"/>
      <c r="AE36" s="28"/>
      <c r="AF36" s="29"/>
      <c r="AG36" s="21"/>
      <c r="AH36" s="21"/>
      <c r="AI36" s="21"/>
      <c r="AJ36" s="21"/>
      <c r="AK36" s="21"/>
      <c r="AL36" s="21"/>
      <c r="AM36" s="21"/>
      <c r="AN36" s="21"/>
    </row>
    <row r="37" spans="1:40" s="22" customFormat="1" ht="38.25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985532.27500000002</v>
      </c>
      <c r="I37" s="110" t="s">
        <v>28</v>
      </c>
      <c r="J37" s="140">
        <v>158866.57500000001</v>
      </c>
      <c r="K37" s="140">
        <v>1624454.125</v>
      </c>
      <c r="L37" s="110" t="s">
        <v>28</v>
      </c>
      <c r="M37" s="140">
        <v>11278873.35</v>
      </c>
      <c r="N37" s="110" t="s">
        <v>28</v>
      </c>
      <c r="O37" s="110" t="s">
        <v>28</v>
      </c>
      <c r="P37" s="140">
        <v>608580.92500000005</v>
      </c>
      <c r="Q37" s="110" t="s">
        <v>28</v>
      </c>
      <c r="R37" s="140">
        <v>17922.224999999999</v>
      </c>
      <c r="S37" s="140">
        <v>1768991.675</v>
      </c>
      <c r="T37" s="110" t="s">
        <v>28</v>
      </c>
      <c r="U37" s="140">
        <v>26867879.100000001</v>
      </c>
      <c r="V37" s="110" t="s">
        <v>28</v>
      </c>
      <c r="W37" s="110" t="s">
        <v>28</v>
      </c>
      <c r="X37" s="28"/>
      <c r="Y37" s="28"/>
      <c r="Z37" s="28"/>
      <c r="AA37" s="28"/>
      <c r="AB37" s="28"/>
      <c r="AC37" s="28"/>
      <c r="AD37" s="28"/>
      <c r="AE37" s="28"/>
      <c r="AF37" s="29"/>
      <c r="AG37" s="21"/>
      <c r="AH37" s="21"/>
      <c r="AI37" s="21"/>
      <c r="AJ37" s="21"/>
      <c r="AK37" s="21"/>
      <c r="AL37" s="21"/>
      <c r="AM37" s="21"/>
      <c r="AN37" s="21"/>
    </row>
    <row r="38" spans="1:40" s="22" customFormat="1" ht="38.25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29704548.908750001</v>
      </c>
      <c r="F38" s="110" t="s">
        <v>28</v>
      </c>
      <c r="G38" s="140">
        <f>I38+K38+M38</f>
        <v>22002297.322250001</v>
      </c>
      <c r="H38" s="140">
        <v>40731.275000000001</v>
      </c>
      <c r="I38" s="140">
        <v>10987083.322249999</v>
      </c>
      <c r="J38" s="140">
        <v>28685.825000000001</v>
      </c>
      <c r="K38" s="140">
        <v>299336.09999999998</v>
      </c>
      <c r="L38" s="110" t="s">
        <v>28</v>
      </c>
      <c r="M38" s="140">
        <v>10715877.9</v>
      </c>
      <c r="N38" s="110" t="s">
        <v>28</v>
      </c>
      <c r="O38" s="140">
        <f>Q38+S38+U38</f>
        <v>7702251.5865000002</v>
      </c>
      <c r="P38" s="140">
        <v>1824.95</v>
      </c>
      <c r="Q38" s="140">
        <v>4992177.0115</v>
      </c>
      <c r="R38" s="140">
        <v>211.375</v>
      </c>
      <c r="S38" s="140">
        <v>21271.924999999999</v>
      </c>
      <c r="T38" s="140" t="e">
        <v>#VALUE!</v>
      </c>
      <c r="U38" s="140">
        <v>2688802.65</v>
      </c>
      <c r="V38" s="110" t="s">
        <v>28</v>
      </c>
      <c r="W38" s="126" t="s">
        <v>373</v>
      </c>
      <c r="X38" s="28"/>
      <c r="Y38" s="28"/>
      <c r="Z38" s="28"/>
      <c r="AA38" s="28"/>
      <c r="AB38" s="28"/>
      <c r="AC38" s="28"/>
      <c r="AD38" s="28"/>
      <c r="AE38" s="28"/>
      <c r="AF38" s="29"/>
      <c r="AG38" s="21"/>
      <c r="AH38" s="21"/>
      <c r="AI38" s="21"/>
      <c r="AJ38" s="21"/>
      <c r="AK38" s="21"/>
      <c r="AL38" s="21"/>
      <c r="AM38" s="21"/>
      <c r="AN38" s="21"/>
    </row>
    <row r="39" spans="1:40" s="22" customFormat="1" ht="5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21212.425000000003</v>
      </c>
      <c r="I39" s="110" t="s">
        <v>28</v>
      </c>
      <c r="J39" s="140">
        <v>9592.9749999999985</v>
      </c>
      <c r="K39" s="140">
        <v>99517.774999999994</v>
      </c>
      <c r="L39" s="110" t="s">
        <v>28</v>
      </c>
      <c r="M39" s="140">
        <v>535026.6</v>
      </c>
      <c r="N39" s="110" t="s">
        <v>28</v>
      </c>
      <c r="O39" s="110" t="s">
        <v>28</v>
      </c>
      <c r="P39" s="140">
        <v>1824.95</v>
      </c>
      <c r="Q39" s="110" t="s">
        <v>28</v>
      </c>
      <c r="R39" s="140">
        <v>34.674999999999997</v>
      </c>
      <c r="S39" s="140">
        <v>3436.15</v>
      </c>
      <c r="T39" s="110" t="s">
        <v>28</v>
      </c>
      <c r="U39" s="140">
        <v>188432.1</v>
      </c>
      <c r="V39" s="110" t="s">
        <v>28</v>
      </c>
      <c r="W39" s="110" t="s">
        <v>28</v>
      </c>
      <c r="X39" s="28"/>
      <c r="Y39" s="28"/>
      <c r="Z39" s="28"/>
      <c r="AA39" s="28"/>
      <c r="AB39" s="28"/>
      <c r="AC39" s="28"/>
      <c r="AD39" s="28"/>
      <c r="AE39" s="28"/>
      <c r="AF39" s="29"/>
      <c r="AG39" s="21"/>
      <c r="AH39" s="21"/>
      <c r="AI39" s="21"/>
      <c r="AJ39" s="21"/>
      <c r="AK39" s="21"/>
      <c r="AL39" s="21"/>
      <c r="AM39" s="21"/>
      <c r="AN39" s="21"/>
    </row>
    <row r="40" spans="1:40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114762.375</v>
      </c>
      <c r="I40" s="110" t="s">
        <v>28</v>
      </c>
      <c r="J40" s="140">
        <v>9044.1749999999993</v>
      </c>
      <c r="K40" s="140">
        <v>88736.549999999988</v>
      </c>
      <c r="L40" s="110" t="s">
        <v>28</v>
      </c>
      <c r="M40" s="140">
        <v>108131.85</v>
      </c>
      <c r="N40" s="110" t="s">
        <v>28</v>
      </c>
      <c r="O40" s="110" t="s">
        <v>28</v>
      </c>
      <c r="P40" s="140">
        <v>6327</v>
      </c>
      <c r="Q40" s="110" t="s">
        <v>28</v>
      </c>
      <c r="R40" s="140">
        <v>123.02500000000001</v>
      </c>
      <c r="S40" s="140">
        <v>12477.3</v>
      </c>
      <c r="T40" s="110" t="s">
        <v>28</v>
      </c>
      <c r="U40" s="140">
        <v>177925.05</v>
      </c>
      <c r="V40" s="110" t="s">
        <v>28</v>
      </c>
      <c r="W40" s="110" t="s">
        <v>28</v>
      </c>
      <c r="X40" s="28"/>
      <c r="Y40" s="28"/>
      <c r="Z40" s="28"/>
      <c r="AA40" s="28"/>
      <c r="AB40" s="28"/>
      <c r="AC40" s="28"/>
      <c r="AD40" s="28"/>
      <c r="AE40" s="28"/>
      <c r="AF40" s="29"/>
      <c r="AG40" s="21"/>
      <c r="AH40" s="21"/>
      <c r="AI40" s="21"/>
      <c r="AJ40" s="21"/>
      <c r="AK40" s="21"/>
      <c r="AL40" s="21"/>
      <c r="AM40" s="21"/>
      <c r="AN40" s="21"/>
    </row>
    <row r="41" spans="1:40" s="22" customFormat="1" ht="38.25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3069447.2250000006</v>
      </c>
      <c r="I41" s="110" t="s">
        <v>28</v>
      </c>
      <c r="J41" s="140">
        <f>J36-J37-J38-J39-J40</f>
        <v>290122.875</v>
      </c>
      <c r="K41" s="140">
        <f>K36-K37-K38-K39-K40</f>
        <v>2150023.2250000006</v>
      </c>
      <c r="L41" s="110" t="s">
        <v>28</v>
      </c>
      <c r="M41" s="140">
        <f>M36-M37-M38-M39-M40</f>
        <v>10442440.350000003</v>
      </c>
      <c r="N41" s="110" t="s">
        <v>28</v>
      </c>
      <c r="O41" s="110" t="s">
        <v>28</v>
      </c>
      <c r="P41" s="140">
        <f>P36-P37-P38-P39-P40</f>
        <v>162388.72499999998</v>
      </c>
      <c r="Q41" s="110" t="s">
        <v>28</v>
      </c>
      <c r="R41" s="140">
        <f>R36-R37-R38-R39-R40</f>
        <v>7952.9250000000002</v>
      </c>
      <c r="S41" s="140">
        <f>S36-S37-S38-S39-S40</f>
        <v>752126.87499999965</v>
      </c>
      <c r="T41" s="110" t="s">
        <v>28</v>
      </c>
      <c r="U41" s="140">
        <f>U36-U37-U38-U39-U40</f>
        <v>15149161.800000001</v>
      </c>
      <c r="V41" s="110" t="s">
        <v>28</v>
      </c>
      <c r="W41" s="110" t="s">
        <v>28</v>
      </c>
      <c r="X41" s="28"/>
      <c r="Y41" s="28"/>
      <c r="Z41" s="28"/>
      <c r="AA41" s="28"/>
      <c r="AB41" s="28"/>
      <c r="AC41" s="28"/>
      <c r="AD41" s="28"/>
      <c r="AE41" s="28"/>
      <c r="AF41" s="29"/>
      <c r="AG41" s="21"/>
      <c r="AH41" s="21"/>
      <c r="AI41" s="21"/>
      <c r="AJ41" s="21"/>
      <c r="AK41" s="21"/>
      <c r="AL41" s="21"/>
      <c r="AM41" s="21"/>
      <c r="AN41" s="21"/>
    </row>
    <row r="42" spans="1:40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7057549.2575000012</v>
      </c>
      <c r="F42" s="110" t="s">
        <v>28</v>
      </c>
      <c r="G42" s="110" t="s">
        <v>28</v>
      </c>
      <c r="H42" s="140">
        <v>1</v>
      </c>
      <c r="I42" s="140">
        <f>H41*H42</f>
        <v>3069447.2250000006</v>
      </c>
      <c r="J42" s="140">
        <v>7</v>
      </c>
      <c r="K42" s="140">
        <f>J41+K41*J42/100</f>
        <v>440624.50075000001</v>
      </c>
      <c r="L42" s="140">
        <v>7</v>
      </c>
      <c r="M42" s="140">
        <f>M41*L42/100</f>
        <v>730970.82450000022</v>
      </c>
      <c r="N42" s="110" t="s">
        <v>28</v>
      </c>
      <c r="O42" s="110" t="s">
        <v>28</v>
      </c>
      <c r="P42" s="140">
        <v>10</v>
      </c>
      <c r="Q42" s="140">
        <f>P41*P42</f>
        <v>1623887.2499999998</v>
      </c>
      <c r="R42" s="140">
        <v>7</v>
      </c>
      <c r="S42" s="140">
        <f>S41*7/100+R41*10</f>
        <v>132178.13124999998</v>
      </c>
      <c r="T42" s="140">
        <v>7</v>
      </c>
      <c r="U42" s="140">
        <f>U41*T42/100</f>
        <v>1060441.3260000001</v>
      </c>
      <c r="V42" s="110" t="s">
        <v>28</v>
      </c>
      <c r="W42" s="110" t="s">
        <v>28</v>
      </c>
      <c r="X42" s="28"/>
      <c r="Y42" s="28"/>
      <c r="Z42" s="28"/>
      <c r="AA42" s="28"/>
      <c r="AB42" s="28"/>
      <c r="AC42" s="28"/>
      <c r="AD42" s="28"/>
      <c r="AE42" s="28"/>
      <c r="AF42" s="29"/>
      <c r="AG42" s="21"/>
      <c r="AH42" s="21"/>
      <c r="AI42" s="21"/>
      <c r="AJ42" s="21"/>
      <c r="AK42" s="21"/>
      <c r="AL42" s="21"/>
      <c r="AM42" s="21"/>
      <c r="AN42" s="21"/>
    </row>
    <row r="43" spans="1:40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28"/>
      <c r="Y43" s="28"/>
      <c r="Z43" s="28"/>
      <c r="AA43" s="28"/>
      <c r="AB43" s="28"/>
      <c r="AC43" s="28"/>
      <c r="AD43" s="28"/>
      <c r="AE43" s="28"/>
      <c r="AF43" s="29"/>
      <c r="AG43" s="21"/>
      <c r="AH43" s="21"/>
      <c r="AI43" s="21"/>
      <c r="AJ43" s="21"/>
      <c r="AK43" s="21"/>
      <c r="AL43" s="21"/>
      <c r="AM43" s="21"/>
      <c r="AN43" s="21"/>
    </row>
    <row r="44" spans="1:40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275280953.54374999</v>
      </c>
      <c r="E44" s="140">
        <f>E36/D44*100</f>
        <v>36.363636363636367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28"/>
      <c r="Y44" s="28"/>
      <c r="Z44" s="28"/>
      <c r="AA44" s="28"/>
      <c r="AB44" s="28"/>
      <c r="AC44" s="28"/>
      <c r="AD44" s="28"/>
      <c r="AE44" s="28"/>
      <c r="AF44" s="29"/>
      <c r="AG44" s="21"/>
      <c r="AH44" s="21"/>
      <c r="AI44" s="21"/>
      <c r="AJ44" s="21"/>
      <c r="AK44" s="21"/>
      <c r="AL44" s="21"/>
      <c r="AM44" s="21"/>
      <c r="AN44" s="21"/>
    </row>
    <row r="45" spans="1:40" s="22" customFormat="1" ht="38.25" x14ac:dyDescent="0.2">
      <c r="A45" s="104" t="s">
        <v>154</v>
      </c>
      <c r="B45" s="254" t="s">
        <v>461</v>
      </c>
      <c r="C45" s="102" t="s">
        <v>354</v>
      </c>
      <c r="D45" s="110" t="s">
        <v>28</v>
      </c>
      <c r="E45" s="140">
        <v>353504.25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28"/>
      <c r="Y45" s="28"/>
      <c r="Z45" s="28"/>
      <c r="AA45" s="28"/>
      <c r="AB45" s="28"/>
      <c r="AC45" s="28"/>
      <c r="AD45" s="28"/>
      <c r="AE45" s="28"/>
      <c r="AF45" s="29"/>
      <c r="AG45" s="21"/>
      <c r="AH45" s="21"/>
      <c r="AI45" s="21"/>
      <c r="AJ45" s="21"/>
      <c r="AK45" s="21"/>
      <c r="AL45" s="21"/>
      <c r="AM45" s="21"/>
      <c r="AN45" s="21"/>
    </row>
    <row r="46" spans="1:40" s="22" customFormat="1" ht="38.25" x14ac:dyDescent="0.2">
      <c r="A46" s="104" t="s">
        <v>155</v>
      </c>
      <c r="B46" s="254" t="s">
        <v>461</v>
      </c>
      <c r="C46" s="102" t="s">
        <v>355</v>
      </c>
      <c r="D46" s="110" t="s">
        <v>28</v>
      </c>
      <c r="E46" s="140">
        <v>20968.650000000001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28"/>
      <c r="Y46" s="28"/>
      <c r="Z46" s="28"/>
      <c r="AA46" s="28"/>
      <c r="AB46" s="28"/>
      <c r="AC46" s="28"/>
      <c r="AD46" s="28"/>
      <c r="AE46" s="28"/>
      <c r="AF46" s="29"/>
      <c r="AG46" s="21"/>
      <c r="AH46" s="21"/>
      <c r="AI46" s="21"/>
      <c r="AJ46" s="21"/>
      <c r="AK46" s="21"/>
      <c r="AL46" s="21"/>
      <c r="AM46" s="21"/>
      <c r="AN46" s="21"/>
    </row>
    <row r="47" spans="1:40" s="22" customFormat="1" ht="63.75" x14ac:dyDescent="0.2">
      <c r="A47" s="104" t="s">
        <v>208</v>
      </c>
      <c r="B47" s="227" t="s">
        <v>509</v>
      </c>
      <c r="C47" s="102" t="s">
        <v>356</v>
      </c>
      <c r="D47" s="229" t="s">
        <v>518</v>
      </c>
      <c r="E47" s="140">
        <f>E36-E45-E46</f>
        <v>99727692.025000006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28"/>
      <c r="Y47" s="28"/>
      <c r="Z47" s="28"/>
      <c r="AA47" s="28"/>
      <c r="AB47" s="28"/>
      <c r="AC47" s="28"/>
      <c r="AD47" s="28"/>
      <c r="AE47" s="28"/>
      <c r="AF47" s="29"/>
      <c r="AG47" s="21"/>
      <c r="AH47" s="21"/>
      <c r="AI47" s="21"/>
      <c r="AJ47" s="21"/>
      <c r="AK47" s="21"/>
      <c r="AL47" s="21"/>
      <c r="AM47" s="21"/>
      <c r="AN47" s="21"/>
    </row>
    <row r="48" spans="1:40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31.428000000000001</v>
      </c>
      <c r="E48" s="143">
        <f>E47*D47/100</f>
        <v>27634543.460127503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28"/>
      <c r="Y48" s="28"/>
      <c r="Z48" s="28"/>
      <c r="AA48" s="28"/>
      <c r="AB48" s="28"/>
      <c r="AC48" s="28"/>
      <c r="AD48" s="28"/>
      <c r="AE48" s="28"/>
      <c r="AF48" s="29"/>
      <c r="AG48" s="21"/>
      <c r="AH48" s="21"/>
      <c r="AI48" s="21"/>
      <c r="AJ48" s="21"/>
      <c r="AK48" s="21"/>
      <c r="AL48" s="21"/>
      <c r="AM48" s="21"/>
      <c r="AN48" s="21"/>
    </row>
  </sheetData>
  <mergeCells count="37">
    <mergeCell ref="A5:A9"/>
    <mergeCell ref="C5:C9"/>
    <mergeCell ref="C30:C34"/>
    <mergeCell ref="B30:B34"/>
    <mergeCell ref="A30:A34"/>
    <mergeCell ref="B5:B9"/>
    <mergeCell ref="J33:K33"/>
    <mergeCell ref="R33:S33"/>
    <mergeCell ref="D5:E8"/>
    <mergeCell ref="F5:W5"/>
    <mergeCell ref="H7:M7"/>
    <mergeCell ref="N7:O8"/>
    <mergeCell ref="P7:U7"/>
    <mergeCell ref="H8:I8"/>
    <mergeCell ref="L8:M8"/>
    <mergeCell ref="P8:Q8"/>
    <mergeCell ref="T8:U8"/>
    <mergeCell ref="F6:M6"/>
    <mergeCell ref="N6:U6"/>
    <mergeCell ref="P33:Q33"/>
    <mergeCell ref="T33:U33"/>
    <mergeCell ref="A1:W1"/>
    <mergeCell ref="A3:W3"/>
    <mergeCell ref="A28:W28"/>
    <mergeCell ref="D30:E33"/>
    <mergeCell ref="F30:W30"/>
    <mergeCell ref="F31:M31"/>
    <mergeCell ref="N31:U31"/>
    <mergeCell ref="V31:W33"/>
    <mergeCell ref="F32:G33"/>
    <mergeCell ref="H32:M32"/>
    <mergeCell ref="V6:W8"/>
    <mergeCell ref="F7:G8"/>
    <mergeCell ref="N32:O33"/>
    <mergeCell ref="P32:U32"/>
    <mergeCell ref="H33:I33"/>
    <mergeCell ref="L33:M33"/>
  </mergeCell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view="pageBreakPreview" zoomScale="70" zoomScaleNormal="70" zoomScaleSheetLayoutView="70" workbookViewId="0">
      <pane xSplit="2" ySplit="6" topLeftCell="C7" activePane="bottomRight" state="frozen"/>
      <selection activeCell="E37" sqref="E37"/>
      <selection pane="topRight" activeCell="E37" sqref="E37"/>
      <selection pane="bottomLeft" activeCell="E37" sqref="E3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42578125" style="23" bestFit="1" customWidth="1"/>
    <col min="7" max="7" width="14.28515625" style="23" customWidth="1"/>
    <col min="8" max="8" width="12.140625" style="23" bestFit="1" customWidth="1"/>
    <col min="9" max="9" width="14.28515625" style="23" customWidth="1"/>
    <col min="10" max="10" width="10.7109375" style="20" customWidth="1"/>
    <col min="11" max="11" width="16.28515625" style="20" customWidth="1"/>
    <col min="12" max="12" width="10.7109375" style="20" customWidth="1"/>
    <col min="13" max="13" width="16.28515625" style="20" customWidth="1"/>
    <col min="14" max="14" width="20.7109375" style="20" customWidth="1"/>
    <col min="15" max="15" width="20" style="20" customWidth="1"/>
    <col min="16" max="16384" width="8.85546875" style="20"/>
  </cols>
  <sheetData>
    <row r="1" spans="1:23" ht="28.15" customHeight="1" x14ac:dyDescent="0.25">
      <c r="A1" s="260" t="s">
        <v>385</v>
      </c>
      <c r="B1" s="260"/>
      <c r="C1" s="260"/>
      <c r="D1" s="260"/>
      <c r="E1" s="260"/>
      <c r="F1" s="260"/>
      <c r="G1" s="260"/>
      <c r="H1" s="260"/>
      <c r="I1" s="260"/>
      <c r="J1" s="12"/>
      <c r="K1" s="12"/>
      <c r="L1" s="12"/>
      <c r="M1" s="12"/>
    </row>
    <row r="2" spans="1:23" x14ac:dyDescent="0.25">
      <c r="A2" s="234"/>
      <c r="B2" s="234"/>
      <c r="C2" s="234"/>
      <c r="D2" s="234"/>
      <c r="E2" s="234"/>
      <c r="F2" s="234"/>
      <c r="G2" s="234"/>
      <c r="H2" s="234"/>
      <c r="I2" s="234"/>
    </row>
    <row r="3" spans="1:23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76</v>
      </c>
      <c r="E3" s="261"/>
      <c r="F3" s="273" t="s">
        <v>157</v>
      </c>
      <c r="G3" s="273"/>
      <c r="H3" s="273"/>
      <c r="I3" s="270"/>
      <c r="J3" s="29"/>
      <c r="K3" s="29"/>
      <c r="L3" s="29"/>
      <c r="M3" s="29"/>
      <c r="N3" s="29"/>
      <c r="O3" s="29"/>
      <c r="P3" s="21"/>
      <c r="Q3" s="21"/>
      <c r="R3" s="21"/>
      <c r="S3" s="21"/>
      <c r="T3" s="21"/>
      <c r="U3" s="21"/>
      <c r="V3" s="21"/>
      <c r="W3" s="21"/>
    </row>
    <row r="4" spans="1:23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88"/>
      <c r="J4" s="29"/>
      <c r="K4" s="29"/>
      <c r="L4" s="29"/>
      <c r="M4" s="29"/>
      <c r="N4" s="29"/>
      <c r="O4" s="29"/>
      <c r="P4" s="21"/>
      <c r="Q4" s="21"/>
      <c r="R4" s="21"/>
      <c r="S4" s="21"/>
      <c r="T4" s="21"/>
      <c r="U4" s="21"/>
      <c r="V4" s="21"/>
      <c r="W4" s="21"/>
    </row>
    <row r="5" spans="1:23" s="22" customFormat="1" ht="16.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9"/>
      <c r="K5" s="29"/>
      <c r="L5" s="29"/>
      <c r="M5" s="29"/>
      <c r="N5" s="29"/>
      <c r="O5" s="29"/>
      <c r="P5" s="21"/>
      <c r="Q5" s="21"/>
      <c r="R5" s="21"/>
      <c r="S5" s="21"/>
      <c r="T5" s="21"/>
      <c r="U5" s="21"/>
      <c r="V5" s="21"/>
      <c r="W5" s="21"/>
    </row>
    <row r="6" spans="1:23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100" t="s">
        <v>25</v>
      </c>
      <c r="J6" s="28"/>
      <c r="K6" s="28"/>
      <c r="L6" s="28"/>
      <c r="M6" s="28"/>
      <c r="N6" s="28"/>
      <c r="O6" s="29"/>
      <c r="P6" s="21"/>
      <c r="Q6" s="21"/>
      <c r="R6" s="21"/>
      <c r="S6" s="21"/>
      <c r="T6" s="21"/>
      <c r="U6" s="21"/>
      <c r="V6" s="21"/>
      <c r="W6" s="21"/>
    </row>
    <row r="7" spans="1:23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30" t="s">
        <v>28</v>
      </c>
      <c r="J7" s="28"/>
      <c r="K7" s="28"/>
      <c r="L7" s="28"/>
      <c r="M7" s="28"/>
      <c r="N7" s="28"/>
      <c r="O7" s="29"/>
      <c r="P7" s="21"/>
      <c r="Q7" s="21"/>
      <c r="R7" s="21"/>
      <c r="S7" s="21"/>
      <c r="T7" s="21"/>
      <c r="U7" s="21"/>
      <c r="V7" s="21"/>
      <c r="W7" s="21"/>
    </row>
    <row r="8" spans="1:23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2" t="s">
        <v>28</v>
      </c>
      <c r="J8" s="28"/>
      <c r="K8" s="28"/>
      <c r="L8" s="28"/>
      <c r="M8" s="28"/>
      <c r="N8" s="28"/>
      <c r="O8" s="29"/>
      <c r="P8" s="21"/>
      <c r="Q8" s="21"/>
      <c r="R8" s="21"/>
      <c r="S8" s="21"/>
      <c r="T8" s="21"/>
      <c r="U8" s="21"/>
      <c r="V8" s="21"/>
      <c r="W8" s="21"/>
    </row>
    <row r="9" spans="1:23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2" t="s">
        <v>28</v>
      </c>
      <c r="J9" s="28"/>
      <c r="K9" s="28"/>
      <c r="L9" s="28"/>
      <c r="M9" s="28"/>
      <c r="N9" s="28"/>
      <c r="O9" s="29"/>
      <c r="P9" s="21"/>
      <c r="Q9" s="21"/>
      <c r="R9" s="21"/>
      <c r="S9" s="21"/>
      <c r="T9" s="21"/>
      <c r="U9" s="21"/>
      <c r="V9" s="21"/>
      <c r="W9" s="21"/>
    </row>
    <row r="10" spans="1:23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2" t="s">
        <v>28</v>
      </c>
      <c r="J10" s="28"/>
      <c r="K10" s="28"/>
      <c r="L10" s="28"/>
      <c r="M10" s="28"/>
      <c r="N10" s="28"/>
      <c r="O10" s="29"/>
      <c r="P10" s="21"/>
      <c r="Q10" s="21"/>
      <c r="R10" s="21"/>
      <c r="S10" s="21"/>
      <c r="T10" s="21"/>
      <c r="U10" s="21"/>
      <c r="V10" s="21"/>
      <c r="W10" s="21"/>
    </row>
    <row r="11" spans="1:23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2" t="s">
        <v>28</v>
      </c>
      <c r="J11" s="28"/>
      <c r="K11" s="28"/>
      <c r="L11" s="28"/>
      <c r="M11" s="28"/>
      <c r="N11" s="28"/>
      <c r="O11" s="29"/>
      <c r="P11" s="21"/>
      <c r="Q11" s="21"/>
      <c r="R11" s="21"/>
      <c r="S11" s="21"/>
      <c r="T11" s="21"/>
      <c r="U11" s="21"/>
      <c r="V11" s="21"/>
      <c r="W11" s="21"/>
    </row>
    <row r="12" spans="1:23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31" t="s">
        <v>189</v>
      </c>
      <c r="J12" s="28"/>
      <c r="K12" s="28"/>
      <c r="L12" s="28"/>
      <c r="M12" s="28"/>
      <c r="N12" s="28"/>
      <c r="O12" s="29"/>
      <c r="P12" s="21"/>
      <c r="Q12" s="21"/>
      <c r="R12" s="21"/>
      <c r="S12" s="21"/>
      <c r="T12" s="21"/>
      <c r="U12" s="21"/>
      <c r="V12" s="21"/>
      <c r="W12" s="21"/>
    </row>
    <row r="13" spans="1:23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31" t="s">
        <v>296</v>
      </c>
      <c r="J13" s="28"/>
      <c r="K13" s="28"/>
      <c r="L13" s="28"/>
      <c r="M13" s="28"/>
      <c r="N13" s="28"/>
      <c r="O13" s="29"/>
      <c r="P13" s="21"/>
      <c r="Q13" s="21"/>
      <c r="R13" s="21"/>
      <c r="S13" s="21"/>
      <c r="T13" s="21"/>
      <c r="U13" s="21"/>
      <c r="V13" s="21"/>
      <c r="W13" s="21"/>
    </row>
    <row r="14" spans="1:23" s="22" customFormat="1" ht="38.25" x14ac:dyDescent="0.2">
      <c r="A14" s="124" t="s">
        <v>158</v>
      </c>
      <c r="B14" s="254" t="s">
        <v>461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93" t="s">
        <v>440</v>
      </c>
      <c r="H14" s="110" t="s">
        <v>28</v>
      </c>
      <c r="I14" s="93" t="s">
        <v>442</v>
      </c>
      <c r="J14" s="28"/>
      <c r="K14" s="28"/>
      <c r="L14" s="28"/>
      <c r="M14" s="28"/>
      <c r="N14" s="28"/>
      <c r="O14" s="29"/>
      <c r="P14" s="21"/>
      <c r="Q14" s="21"/>
      <c r="R14" s="21"/>
      <c r="S14" s="21"/>
      <c r="T14" s="21"/>
      <c r="U14" s="21"/>
      <c r="V14" s="21"/>
      <c r="W14" s="21"/>
    </row>
    <row r="15" spans="1:23" s="22" customFormat="1" ht="38.25" x14ac:dyDescent="0.2">
      <c r="A15" s="124" t="s">
        <v>159</v>
      </c>
      <c r="B15" s="254" t="s">
        <v>461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93" t="s">
        <v>441</v>
      </c>
      <c r="H15" s="110" t="s">
        <v>28</v>
      </c>
      <c r="I15" s="93" t="s">
        <v>443</v>
      </c>
      <c r="J15" s="28"/>
      <c r="K15" s="28"/>
      <c r="L15" s="28"/>
      <c r="M15" s="28"/>
      <c r="N15" s="28"/>
      <c r="O15" s="29"/>
      <c r="P15" s="21"/>
      <c r="Q15" s="21"/>
      <c r="R15" s="21"/>
      <c r="S15" s="21"/>
      <c r="T15" s="21"/>
      <c r="U15" s="21"/>
      <c r="V15" s="21"/>
      <c r="W15" s="21"/>
    </row>
    <row r="16" spans="1:23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419</v>
      </c>
      <c r="F16" s="110" t="s">
        <v>28</v>
      </c>
      <c r="G16" s="113" t="s">
        <v>209</v>
      </c>
      <c r="H16" s="110" t="s">
        <v>28</v>
      </c>
      <c r="I16" s="131" t="s">
        <v>299</v>
      </c>
      <c r="J16" s="28"/>
      <c r="K16" s="28"/>
      <c r="L16" s="28"/>
      <c r="M16" s="28"/>
      <c r="N16" s="28"/>
      <c r="O16" s="29"/>
      <c r="P16" s="21"/>
      <c r="Q16" s="21"/>
      <c r="R16" s="21"/>
      <c r="S16" s="21"/>
      <c r="T16" s="21"/>
      <c r="U16" s="21"/>
      <c r="V16" s="21"/>
      <c r="W16" s="21"/>
    </row>
    <row r="17" spans="1:23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31" t="s">
        <v>305</v>
      </c>
      <c r="J17" s="28"/>
      <c r="K17" s="28"/>
      <c r="L17" s="28"/>
      <c r="M17" s="28"/>
      <c r="N17" s="28"/>
      <c r="O17" s="29"/>
      <c r="P17" s="21"/>
      <c r="Q17" s="21"/>
      <c r="R17" s="21"/>
      <c r="S17" s="21"/>
      <c r="T17" s="21"/>
      <c r="U17" s="21"/>
      <c r="V17" s="21"/>
      <c r="W17" s="21"/>
    </row>
    <row r="18" spans="1:23" ht="26.25" thickBot="1" x14ac:dyDescent="0.25">
      <c r="A18" s="110" t="s">
        <v>461</v>
      </c>
      <c r="B18" s="123" t="s">
        <v>144</v>
      </c>
      <c r="C18" s="122">
        <v>120</v>
      </c>
      <c r="D18" s="149" t="s">
        <v>28</v>
      </c>
      <c r="E18" s="158" t="s">
        <v>306</v>
      </c>
      <c r="F18" s="116" t="s">
        <v>306</v>
      </c>
      <c r="G18" s="118" t="s">
        <v>28</v>
      </c>
      <c r="H18" s="116" t="s">
        <v>306</v>
      </c>
      <c r="I18" s="119" t="s">
        <v>28</v>
      </c>
    </row>
    <row r="19" spans="1:23" x14ac:dyDescent="0.25">
      <c r="A19" s="167"/>
      <c r="B19" s="167"/>
      <c r="C19" s="167"/>
      <c r="D19" s="167"/>
      <c r="E19" s="167"/>
      <c r="F19" s="167"/>
      <c r="G19" s="167"/>
      <c r="H19" s="167"/>
      <c r="I19" s="167"/>
    </row>
    <row r="20" spans="1:23" x14ac:dyDescent="0.25">
      <c r="A20" s="173" t="s">
        <v>358</v>
      </c>
      <c r="B20" s="167"/>
      <c r="C20" s="167"/>
      <c r="D20" s="167"/>
      <c r="E20" s="167"/>
      <c r="F20" s="167"/>
      <c r="G20" s="167"/>
      <c r="H20" s="167"/>
      <c r="I20" s="167"/>
    </row>
    <row r="21" spans="1:23" x14ac:dyDescent="0.25">
      <c r="A21" s="173"/>
      <c r="B21" s="167"/>
      <c r="C21" s="167"/>
      <c r="D21" s="167"/>
      <c r="E21" s="167"/>
      <c r="F21" s="167"/>
      <c r="G21" s="167"/>
      <c r="H21" s="167"/>
      <c r="I21" s="167"/>
    </row>
    <row r="22" spans="1:23" x14ac:dyDescent="0.25">
      <c r="A22" s="167"/>
      <c r="B22" s="167"/>
      <c r="C22" s="167"/>
      <c r="D22" s="167"/>
      <c r="E22" s="167"/>
      <c r="F22" s="167"/>
      <c r="G22" s="167"/>
      <c r="H22" s="167"/>
      <c r="I22" s="167"/>
    </row>
    <row r="23" spans="1:23" ht="28.15" customHeight="1" x14ac:dyDescent="0.25">
      <c r="A23" s="260" t="s">
        <v>385</v>
      </c>
      <c r="B23" s="260"/>
      <c r="C23" s="260"/>
      <c r="D23" s="260"/>
      <c r="E23" s="260"/>
      <c r="F23" s="260"/>
      <c r="G23" s="260"/>
      <c r="H23" s="260"/>
      <c r="I23" s="260"/>
      <c r="J23" s="12"/>
      <c r="K23" s="12"/>
      <c r="L23" s="12"/>
      <c r="M23" s="12"/>
    </row>
    <row r="24" spans="1:23" x14ac:dyDescent="0.25">
      <c r="A24" s="234"/>
      <c r="B24" s="234"/>
      <c r="C24" s="234"/>
      <c r="D24" s="234"/>
      <c r="E24" s="234" t="s">
        <v>502</v>
      </c>
      <c r="F24" s="234"/>
      <c r="G24" s="234"/>
      <c r="H24" s="234"/>
      <c r="I24" s="234"/>
    </row>
    <row r="25" spans="1:23" s="22" customFormat="1" ht="44.45" customHeight="1" x14ac:dyDescent="0.25">
      <c r="A25" s="263" t="s">
        <v>17</v>
      </c>
      <c r="B25" s="263" t="s">
        <v>66</v>
      </c>
      <c r="C25" s="263" t="s">
        <v>18</v>
      </c>
      <c r="D25" s="287" t="s">
        <v>359</v>
      </c>
      <c r="E25" s="261"/>
      <c r="F25" s="273" t="s">
        <v>157</v>
      </c>
      <c r="G25" s="273"/>
      <c r="H25" s="273"/>
      <c r="I25" s="273"/>
      <c r="J25" s="29"/>
      <c r="K25" s="29"/>
      <c r="L25" s="29"/>
      <c r="M25" s="29"/>
      <c r="N25" s="29"/>
      <c r="O25" s="29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39.75" customHeight="1" x14ac:dyDescent="0.25">
      <c r="A26" s="264"/>
      <c r="B26" s="264"/>
      <c r="C26" s="264"/>
      <c r="D26" s="308"/>
      <c r="E26" s="262"/>
      <c r="F26" s="287" t="s">
        <v>141</v>
      </c>
      <c r="G26" s="261"/>
      <c r="H26" s="287" t="s">
        <v>142</v>
      </c>
      <c r="I26" s="261"/>
      <c r="J26" s="29"/>
      <c r="K26" s="29"/>
      <c r="L26" s="29"/>
      <c r="M26" s="29"/>
      <c r="N26" s="29"/>
      <c r="O26" s="29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7.25" customHeight="1" x14ac:dyDescent="0.25">
      <c r="A27" s="307"/>
      <c r="B27" s="307"/>
      <c r="C27" s="307"/>
      <c r="D27" s="236" t="s">
        <v>67</v>
      </c>
      <c r="E27" s="236" t="s">
        <v>68</v>
      </c>
      <c r="F27" s="236" t="s">
        <v>67</v>
      </c>
      <c r="G27" s="236" t="s">
        <v>68</v>
      </c>
      <c r="H27" s="236" t="s">
        <v>67</v>
      </c>
      <c r="I27" s="236" t="s">
        <v>68</v>
      </c>
      <c r="J27" s="29"/>
      <c r="K27" s="29"/>
      <c r="L27" s="29"/>
      <c r="M27" s="29"/>
      <c r="N27" s="29"/>
      <c r="O27" s="29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3.5" thickBot="1" x14ac:dyDescent="0.3">
      <c r="A28" s="92" t="s">
        <v>2</v>
      </c>
      <c r="B28" s="94" t="s">
        <v>4</v>
      </c>
      <c r="C28" s="99" t="s">
        <v>3</v>
      </c>
      <c r="D28" s="99" t="s">
        <v>5</v>
      </c>
      <c r="E28" s="99" t="s">
        <v>8</v>
      </c>
      <c r="F28" s="99" t="s">
        <v>22</v>
      </c>
      <c r="G28" s="99" t="s">
        <v>23</v>
      </c>
      <c r="H28" s="99" t="s">
        <v>24</v>
      </c>
      <c r="I28" s="99" t="s">
        <v>25</v>
      </c>
      <c r="J28" s="28"/>
      <c r="K28" s="28"/>
      <c r="L28" s="28"/>
      <c r="M28" s="28"/>
      <c r="N28" s="28"/>
      <c r="O28" s="29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25.5" x14ac:dyDescent="0.2">
      <c r="A29" s="124" t="s">
        <v>423</v>
      </c>
      <c r="B29" s="123" t="s">
        <v>186</v>
      </c>
      <c r="C29" s="101" t="s">
        <v>29</v>
      </c>
      <c r="D29" s="194">
        <f>F29+H29</f>
        <v>294212.08500000002</v>
      </c>
      <c r="E29" s="135" t="s">
        <v>28</v>
      </c>
      <c r="F29" s="139">
        <f>373303.26/2</f>
        <v>186651.63</v>
      </c>
      <c r="G29" s="120" t="s">
        <v>28</v>
      </c>
      <c r="H29" s="199">
        <f>215120.91/2</f>
        <v>107560.455</v>
      </c>
      <c r="I29" s="130" t="s">
        <v>28</v>
      </c>
      <c r="J29" s="28"/>
      <c r="K29" s="28"/>
      <c r="L29" s="28"/>
      <c r="M29" s="28"/>
      <c r="N29" s="28"/>
      <c r="O29" s="29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38.25" x14ac:dyDescent="0.2">
      <c r="A30" s="124" t="s">
        <v>424</v>
      </c>
      <c r="B30" s="123" t="s">
        <v>187</v>
      </c>
      <c r="C30" s="102" t="s">
        <v>30</v>
      </c>
      <c r="D30" s="136" t="s">
        <v>28</v>
      </c>
      <c r="E30" s="136" t="s">
        <v>28</v>
      </c>
      <c r="F30" s="140">
        <f>164759.76/2</f>
        <v>82379.88</v>
      </c>
      <c r="G30" s="110" t="s">
        <v>28</v>
      </c>
      <c r="H30" s="140">
        <f>90339.45/2</f>
        <v>45169.724999999999</v>
      </c>
      <c r="I30" s="112" t="s">
        <v>28</v>
      </c>
      <c r="J30" s="28"/>
      <c r="K30" s="28"/>
      <c r="L30" s="28"/>
      <c r="M30" s="28"/>
      <c r="N30" s="28"/>
      <c r="O30" s="29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51" x14ac:dyDescent="0.2">
      <c r="A31" s="124" t="s">
        <v>425</v>
      </c>
      <c r="B31" s="123" t="s">
        <v>194</v>
      </c>
      <c r="C31" s="102" t="s">
        <v>31</v>
      </c>
      <c r="D31" s="136" t="s">
        <v>28</v>
      </c>
      <c r="E31" s="136" t="s">
        <v>28</v>
      </c>
      <c r="F31" s="140">
        <f>45010.35/2</f>
        <v>22505.174999999999</v>
      </c>
      <c r="G31" s="110" t="s">
        <v>28</v>
      </c>
      <c r="H31" s="110" t="s">
        <v>28</v>
      </c>
      <c r="I31" s="112" t="s">
        <v>28</v>
      </c>
      <c r="J31" s="28"/>
      <c r="K31" s="28"/>
      <c r="L31" s="28"/>
      <c r="M31" s="28"/>
      <c r="N31" s="28"/>
      <c r="O31" s="29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38.25" x14ac:dyDescent="0.2">
      <c r="A32" s="124" t="s">
        <v>426</v>
      </c>
      <c r="B32" s="123" t="s">
        <v>188</v>
      </c>
      <c r="C32" s="102" t="s">
        <v>119</v>
      </c>
      <c r="D32" s="136" t="s">
        <v>28</v>
      </c>
      <c r="E32" s="136" t="s">
        <v>28</v>
      </c>
      <c r="F32" s="140">
        <f>98317.89/2</f>
        <v>49158.945</v>
      </c>
      <c r="G32" s="110" t="s">
        <v>28</v>
      </c>
      <c r="H32" s="110" t="s">
        <v>28</v>
      </c>
      <c r="I32" s="112" t="s">
        <v>28</v>
      </c>
      <c r="J32" s="28"/>
      <c r="K32" s="28"/>
      <c r="L32" s="28"/>
      <c r="M32" s="28"/>
      <c r="N32" s="28"/>
      <c r="O32" s="29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38.25" x14ac:dyDescent="0.2">
      <c r="A33" s="124" t="s">
        <v>427</v>
      </c>
      <c r="B33" s="123" t="s">
        <v>146</v>
      </c>
      <c r="C33" s="102" t="s">
        <v>120</v>
      </c>
      <c r="D33" s="136" t="s">
        <v>28</v>
      </c>
      <c r="E33" s="136" t="s">
        <v>28</v>
      </c>
      <c r="F33" s="140">
        <f>F29-F30-F31-F32</f>
        <v>32607.629999999997</v>
      </c>
      <c r="G33" s="110" t="s">
        <v>28</v>
      </c>
      <c r="H33" s="140">
        <f>H29-H30</f>
        <v>62390.73</v>
      </c>
      <c r="I33" s="112" t="s">
        <v>28</v>
      </c>
      <c r="J33" s="28"/>
      <c r="K33" s="28"/>
      <c r="L33" s="28"/>
      <c r="M33" s="28"/>
      <c r="N33" s="28"/>
      <c r="O33" s="29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38.25" x14ac:dyDescent="0.2">
      <c r="A34" s="124" t="s">
        <v>145</v>
      </c>
      <c r="B34" s="123" t="s">
        <v>190</v>
      </c>
      <c r="C34" s="102" t="s">
        <v>121</v>
      </c>
      <c r="D34" s="136" t="s">
        <v>28</v>
      </c>
      <c r="E34" s="196">
        <f>G34+I34</f>
        <v>3282574.65</v>
      </c>
      <c r="F34" s="195">
        <v>5</v>
      </c>
      <c r="G34" s="140">
        <f>F33*F34</f>
        <v>163038.15</v>
      </c>
      <c r="H34" s="140">
        <v>50</v>
      </c>
      <c r="I34" s="147">
        <f>H33*H34</f>
        <v>3119536.5</v>
      </c>
      <c r="J34" s="28"/>
      <c r="K34" s="28"/>
      <c r="L34" s="28"/>
      <c r="M34" s="28"/>
      <c r="N34" s="28"/>
      <c r="O34" s="29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76.5" x14ac:dyDescent="0.2">
      <c r="A35" s="124" t="s">
        <v>192</v>
      </c>
      <c r="B35" s="123" t="s">
        <v>193</v>
      </c>
      <c r="C35" s="102" t="s">
        <v>122</v>
      </c>
      <c r="D35" s="197">
        <f>F35+H35</f>
        <v>899390.09499999997</v>
      </c>
      <c r="E35" s="136" t="s">
        <v>28</v>
      </c>
      <c r="F35" s="140">
        <f>172408.5/2</f>
        <v>86204.25</v>
      </c>
      <c r="G35" s="140">
        <f>F35/G34*100</f>
        <v>52.873667911467351</v>
      </c>
      <c r="H35" s="140">
        <f>1626371.69/2</f>
        <v>813185.84499999997</v>
      </c>
      <c r="I35" s="147">
        <f>H35/I34*100</f>
        <v>26.067521409029837</v>
      </c>
      <c r="J35" s="28"/>
      <c r="K35" s="28"/>
      <c r="L35" s="28"/>
      <c r="M35" s="28"/>
      <c r="N35" s="28"/>
      <c r="O35" s="29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38.25" x14ac:dyDescent="0.2">
      <c r="A36" s="124" t="s">
        <v>158</v>
      </c>
      <c r="B36" s="254" t="s">
        <v>461</v>
      </c>
      <c r="C36" s="102" t="s">
        <v>123</v>
      </c>
      <c r="D36" s="136" t="s">
        <v>28</v>
      </c>
      <c r="E36" s="197">
        <f>G36+I36</f>
        <v>17241.260000000002</v>
      </c>
      <c r="F36" s="110" t="s">
        <v>28</v>
      </c>
      <c r="G36" s="140">
        <f>444.51/2</f>
        <v>222.255</v>
      </c>
      <c r="H36" s="110" t="s">
        <v>28</v>
      </c>
      <c r="I36" s="147">
        <f>34038.01/2</f>
        <v>17019.005000000001</v>
      </c>
      <c r="J36" s="28"/>
      <c r="K36" s="28"/>
      <c r="L36" s="28"/>
      <c r="M36" s="28"/>
      <c r="N36" s="28"/>
      <c r="O36" s="29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38.25" x14ac:dyDescent="0.2">
      <c r="A37" s="124" t="s">
        <v>159</v>
      </c>
      <c r="B37" s="254" t="s">
        <v>461</v>
      </c>
      <c r="C37" s="102" t="s">
        <v>353</v>
      </c>
      <c r="D37" s="136" t="s">
        <v>28</v>
      </c>
      <c r="E37" s="197">
        <f t="shared" ref="E37:E38" si="0">G37+I37</f>
        <v>109.07000000000001</v>
      </c>
      <c r="F37" s="110" t="s">
        <v>28</v>
      </c>
      <c r="G37" s="140">
        <f>0.99/2</f>
        <v>0.495</v>
      </c>
      <c r="H37" s="110" t="s">
        <v>28</v>
      </c>
      <c r="I37" s="147">
        <f>217.15/2</f>
        <v>108.575</v>
      </c>
      <c r="J37" s="28"/>
      <c r="K37" s="28"/>
      <c r="L37" s="28"/>
      <c r="M37" s="28"/>
      <c r="N37" s="28"/>
      <c r="O37" s="29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63.75" x14ac:dyDescent="0.2">
      <c r="A38" s="124" t="s">
        <v>211</v>
      </c>
      <c r="B38" s="227" t="s">
        <v>509</v>
      </c>
      <c r="C38" s="102" t="s">
        <v>354</v>
      </c>
      <c r="D38" s="197">
        <v>27.71</v>
      </c>
      <c r="E38" s="197">
        <f t="shared" si="0"/>
        <v>882039.76500000001</v>
      </c>
      <c r="F38" s="110" t="s">
        <v>28</v>
      </c>
      <c r="G38" s="140">
        <f>F35-G36-G37</f>
        <v>85981.5</v>
      </c>
      <c r="H38" s="110" t="s">
        <v>28</v>
      </c>
      <c r="I38" s="147">
        <f>H35-I36-I37</f>
        <v>796058.26500000001</v>
      </c>
      <c r="J38" s="28"/>
      <c r="K38" s="28"/>
      <c r="L38" s="28"/>
      <c r="M38" s="28"/>
      <c r="N38" s="28"/>
      <c r="O38" s="29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51" x14ac:dyDescent="0.2">
      <c r="A39" s="124" t="s">
        <v>160</v>
      </c>
      <c r="B39" s="123" t="s">
        <v>210</v>
      </c>
      <c r="C39" s="102" t="s">
        <v>355</v>
      </c>
      <c r="D39" s="136" t="s">
        <v>28</v>
      </c>
      <c r="E39" s="197">
        <f>G39+I39</f>
        <v>244413.21888150001</v>
      </c>
      <c r="F39" s="140">
        <v>12.959099999999999</v>
      </c>
      <c r="G39" s="140">
        <f>G38*D38/100</f>
        <v>23825.473650000004</v>
      </c>
      <c r="H39" s="140">
        <v>14.9076</v>
      </c>
      <c r="I39" s="147">
        <f>I38*D38/100</f>
        <v>220587.74523150001</v>
      </c>
      <c r="J39" s="28"/>
      <c r="K39" s="28"/>
      <c r="L39" s="28"/>
      <c r="M39" s="28"/>
      <c r="N39" s="28"/>
      <c r="O39" s="29"/>
      <c r="P39" s="21"/>
      <c r="Q39" s="21"/>
      <c r="R39" s="21"/>
      <c r="S39" s="21"/>
      <c r="T39" s="21"/>
      <c r="U39" s="21"/>
      <c r="V39" s="21"/>
      <c r="W39" s="21"/>
    </row>
    <row r="40" spans="1:23" ht="27" thickBot="1" x14ac:dyDescent="0.3">
      <c r="A40" s="110" t="s">
        <v>461</v>
      </c>
      <c r="B40" s="123" t="s">
        <v>144</v>
      </c>
      <c r="C40" s="122">
        <v>120</v>
      </c>
      <c r="D40" s="149" t="s">
        <v>28</v>
      </c>
      <c r="E40" s="148" t="s">
        <v>373</v>
      </c>
      <c r="F40" s="89" t="s">
        <v>373</v>
      </c>
      <c r="G40" s="118" t="s">
        <v>28</v>
      </c>
      <c r="H40" s="134" t="s">
        <v>373</v>
      </c>
      <c r="I40" s="119" t="s">
        <v>28</v>
      </c>
    </row>
  </sheetData>
  <mergeCells count="16">
    <mergeCell ref="A1:I1"/>
    <mergeCell ref="D3:E4"/>
    <mergeCell ref="F3:I3"/>
    <mergeCell ref="F4:G4"/>
    <mergeCell ref="H4:I4"/>
    <mergeCell ref="B3:B5"/>
    <mergeCell ref="C3:C5"/>
    <mergeCell ref="A3:A5"/>
    <mergeCell ref="A23:I23"/>
    <mergeCell ref="D25:E26"/>
    <mergeCell ref="F25:I25"/>
    <mergeCell ref="F26:G26"/>
    <mergeCell ref="H26:I26"/>
    <mergeCell ref="C25:C27"/>
    <mergeCell ref="B25:B27"/>
    <mergeCell ref="A25:A27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view="pageBreakPreview" zoomScale="70" zoomScaleNormal="50" zoomScaleSheetLayoutView="70" workbookViewId="0">
      <pane xSplit="2" ySplit="10" topLeftCell="C12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6" style="23" bestFit="1" customWidth="1"/>
    <col min="5" max="5" width="14.28515625" style="23" customWidth="1"/>
    <col min="6" max="6" width="16" style="23" bestFit="1" customWidth="1"/>
    <col min="7" max="7" width="14.28515625" style="23" customWidth="1"/>
    <col min="8" max="8" width="16" style="23" bestFit="1" customWidth="1"/>
    <col min="9" max="9" width="14.28515625" style="23" customWidth="1"/>
    <col min="10" max="10" width="11.28515625" style="23" customWidth="1"/>
    <col min="11" max="11" width="14.28515625" style="23" customWidth="1"/>
    <col min="12" max="12" width="11.28515625" style="23" customWidth="1"/>
    <col min="13" max="13" width="14.28515625" style="23" customWidth="1"/>
    <col min="14" max="14" width="15.7109375" style="23" bestFit="1" customWidth="1"/>
    <col min="15" max="15" width="14.28515625" style="23" customWidth="1"/>
    <col min="16" max="16" width="16" style="23" bestFit="1" customWidth="1"/>
    <col min="17" max="17" width="14.28515625" style="23" customWidth="1"/>
    <col min="18" max="18" width="11.28515625" style="23" customWidth="1"/>
    <col min="19" max="19" width="14.28515625" style="23" customWidth="1"/>
    <col min="20" max="20" width="11.28515625" style="23" customWidth="1"/>
    <col min="21" max="21" width="16.42578125" style="23" bestFit="1" customWidth="1"/>
    <col min="22" max="22" width="11.28515625" style="23" customWidth="1"/>
    <col min="23" max="23" width="11.7109375" style="23" customWidth="1"/>
    <col min="24" max="24" width="22.28515625" style="23" customWidth="1"/>
    <col min="25" max="25" width="10.7109375" style="20" customWidth="1"/>
    <col min="26" max="26" width="16.28515625" style="20" customWidth="1"/>
    <col min="27" max="27" width="20.7109375" style="20" customWidth="1"/>
    <col min="28" max="28" width="10.7109375" style="20" customWidth="1"/>
    <col min="29" max="29" width="16.28515625" style="20" customWidth="1"/>
    <col min="30" max="30" width="10.7109375" style="20" customWidth="1"/>
    <col min="31" max="31" width="16.28515625" style="20" customWidth="1"/>
    <col min="32" max="32" width="20.7109375" style="20" customWidth="1"/>
    <col min="33" max="33" width="20" style="20" customWidth="1"/>
    <col min="34" max="16384" width="8.85546875" style="20"/>
  </cols>
  <sheetData>
    <row r="1" spans="1:41" x14ac:dyDescent="0.25">
      <c r="A1" s="304" t="s">
        <v>386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4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41" ht="14.45" customHeight="1" x14ac:dyDescent="0.25">
      <c r="A3" s="304" t="s">
        <v>387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12"/>
      <c r="Z3" s="12"/>
      <c r="AA3" s="12"/>
      <c r="AB3" s="12"/>
      <c r="AC3" s="12"/>
      <c r="AD3" s="12"/>
      <c r="AE3" s="12"/>
    </row>
    <row r="4" spans="1:41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44"/>
      <c r="Z4" s="144"/>
    </row>
    <row r="5" spans="1:41" s="22" customFormat="1" ht="13.9" customHeight="1" x14ac:dyDescent="0.25">
      <c r="A5" s="263" t="s">
        <v>17</v>
      </c>
      <c r="B5" s="263" t="s">
        <v>66</v>
      </c>
      <c r="C5" s="263" t="s">
        <v>18</v>
      </c>
      <c r="D5" s="287" t="s">
        <v>109</v>
      </c>
      <c r="E5" s="261"/>
      <c r="F5" s="270" t="s">
        <v>166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272"/>
      <c r="X5" s="287" t="s">
        <v>167</v>
      </c>
      <c r="Y5" s="29"/>
      <c r="Z5" s="29"/>
      <c r="AA5" s="29"/>
      <c r="AB5" s="29"/>
      <c r="AC5" s="29"/>
      <c r="AD5" s="29"/>
      <c r="AE5" s="29"/>
      <c r="AF5" s="29"/>
      <c r="AG5" s="29"/>
      <c r="AH5" s="21"/>
      <c r="AI5" s="21"/>
      <c r="AJ5" s="21"/>
      <c r="AK5" s="21"/>
      <c r="AL5" s="21"/>
      <c r="AM5" s="21"/>
      <c r="AN5" s="21"/>
      <c r="AO5" s="21"/>
    </row>
    <row r="6" spans="1:41" s="22" customFormat="1" ht="41.45" customHeight="1" x14ac:dyDescent="0.25">
      <c r="A6" s="264"/>
      <c r="B6" s="264"/>
      <c r="C6" s="264"/>
      <c r="D6" s="308"/>
      <c r="E6" s="262"/>
      <c r="F6" s="273" t="s">
        <v>141</v>
      </c>
      <c r="G6" s="273"/>
      <c r="H6" s="273"/>
      <c r="I6" s="273"/>
      <c r="J6" s="273"/>
      <c r="K6" s="273"/>
      <c r="L6" s="273"/>
      <c r="M6" s="273"/>
      <c r="N6" s="270" t="s">
        <v>142</v>
      </c>
      <c r="O6" s="309"/>
      <c r="P6" s="309"/>
      <c r="Q6" s="309"/>
      <c r="R6" s="309"/>
      <c r="S6" s="309"/>
      <c r="T6" s="309"/>
      <c r="U6" s="272"/>
      <c r="V6" s="287" t="s">
        <v>143</v>
      </c>
      <c r="W6" s="261"/>
      <c r="X6" s="308"/>
      <c r="Y6" s="29"/>
      <c r="Z6" s="29"/>
      <c r="AA6" s="29"/>
      <c r="AB6" s="29"/>
      <c r="AC6" s="29"/>
      <c r="AD6" s="29"/>
      <c r="AE6" s="29"/>
      <c r="AF6" s="29"/>
      <c r="AG6" s="29"/>
      <c r="AH6" s="21"/>
      <c r="AI6" s="21"/>
      <c r="AJ6" s="21"/>
      <c r="AK6" s="21"/>
      <c r="AL6" s="21"/>
      <c r="AM6" s="21"/>
      <c r="AN6" s="21"/>
      <c r="AO6" s="21"/>
    </row>
    <row r="7" spans="1:41" s="22" customFormat="1" ht="12.75" x14ac:dyDescent="0.25">
      <c r="A7" s="264"/>
      <c r="B7" s="264"/>
      <c r="C7" s="264"/>
      <c r="D7" s="308"/>
      <c r="E7" s="262"/>
      <c r="F7" s="287" t="s">
        <v>177</v>
      </c>
      <c r="G7" s="261"/>
      <c r="H7" s="302" t="s">
        <v>329</v>
      </c>
      <c r="I7" s="311"/>
      <c r="J7" s="311"/>
      <c r="K7" s="311"/>
      <c r="L7" s="311"/>
      <c r="M7" s="303"/>
      <c r="N7" s="287" t="s">
        <v>177</v>
      </c>
      <c r="O7" s="261"/>
      <c r="P7" s="302" t="s">
        <v>329</v>
      </c>
      <c r="Q7" s="311"/>
      <c r="R7" s="311"/>
      <c r="S7" s="311"/>
      <c r="T7" s="311"/>
      <c r="U7" s="303"/>
      <c r="V7" s="308"/>
      <c r="W7" s="262"/>
      <c r="X7" s="308"/>
      <c r="Y7" s="29"/>
      <c r="Z7" s="29"/>
      <c r="AA7" s="29"/>
      <c r="AB7" s="29"/>
      <c r="AC7" s="29"/>
      <c r="AD7" s="29"/>
      <c r="AE7" s="29"/>
      <c r="AF7" s="29"/>
      <c r="AG7" s="29"/>
      <c r="AH7" s="21"/>
      <c r="AI7" s="21"/>
      <c r="AJ7" s="21"/>
      <c r="AK7" s="21"/>
      <c r="AL7" s="21"/>
      <c r="AM7" s="21"/>
      <c r="AN7" s="21"/>
      <c r="AO7" s="21"/>
    </row>
    <row r="8" spans="1:41" s="22" customFormat="1" ht="72.75" customHeight="1" x14ac:dyDescent="0.25">
      <c r="A8" s="264"/>
      <c r="B8" s="264"/>
      <c r="C8" s="264"/>
      <c r="D8" s="289"/>
      <c r="E8" s="310"/>
      <c r="F8" s="289"/>
      <c r="G8" s="310"/>
      <c r="H8" s="305" t="s">
        <v>340</v>
      </c>
      <c r="I8" s="306"/>
      <c r="J8" s="246" t="s">
        <v>341</v>
      </c>
      <c r="K8" s="247" t="s">
        <v>342</v>
      </c>
      <c r="L8" s="305" t="s">
        <v>343</v>
      </c>
      <c r="M8" s="306"/>
      <c r="N8" s="289"/>
      <c r="O8" s="310"/>
      <c r="P8" s="305" t="s">
        <v>344</v>
      </c>
      <c r="Q8" s="306"/>
      <c r="R8" s="246" t="s">
        <v>345</v>
      </c>
      <c r="S8" s="247" t="s">
        <v>346</v>
      </c>
      <c r="T8" s="305" t="s">
        <v>347</v>
      </c>
      <c r="U8" s="306"/>
      <c r="V8" s="289"/>
      <c r="W8" s="310"/>
      <c r="X8" s="308"/>
      <c r="Y8" s="29"/>
      <c r="Z8" s="29"/>
      <c r="AA8" s="29"/>
      <c r="AB8" s="29"/>
      <c r="AC8" s="29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</row>
    <row r="9" spans="1:41" s="22" customFormat="1" ht="16.5" customHeight="1" x14ac:dyDescent="0.25">
      <c r="A9" s="307"/>
      <c r="B9" s="307"/>
      <c r="C9" s="307"/>
      <c r="D9" s="236" t="s">
        <v>67</v>
      </c>
      <c r="E9" s="236" t="s">
        <v>68</v>
      </c>
      <c r="F9" s="236" t="s">
        <v>67</v>
      </c>
      <c r="G9" s="236" t="s">
        <v>68</v>
      </c>
      <c r="H9" s="236" t="s">
        <v>67</v>
      </c>
      <c r="I9" s="236" t="s">
        <v>68</v>
      </c>
      <c r="J9" s="236" t="s">
        <v>67</v>
      </c>
      <c r="K9" s="236" t="s">
        <v>68</v>
      </c>
      <c r="L9" s="236" t="s">
        <v>67</v>
      </c>
      <c r="M9" s="236" t="s">
        <v>68</v>
      </c>
      <c r="N9" s="236" t="s">
        <v>67</v>
      </c>
      <c r="O9" s="236" t="s">
        <v>68</v>
      </c>
      <c r="P9" s="236" t="s">
        <v>67</v>
      </c>
      <c r="Q9" s="236" t="s">
        <v>68</v>
      </c>
      <c r="R9" s="236" t="s">
        <v>67</v>
      </c>
      <c r="S9" s="236" t="s">
        <v>68</v>
      </c>
      <c r="T9" s="236" t="s">
        <v>67</v>
      </c>
      <c r="U9" s="236" t="s">
        <v>68</v>
      </c>
      <c r="V9" s="236" t="s">
        <v>67</v>
      </c>
      <c r="W9" s="236" t="s">
        <v>68</v>
      </c>
      <c r="X9" s="289"/>
      <c r="Y9" s="29"/>
      <c r="Z9" s="29"/>
      <c r="AA9" s="29"/>
      <c r="AB9" s="29"/>
      <c r="AC9" s="29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</row>
    <row r="10" spans="1:41" s="22" customFormat="1" ht="13.5" thickBot="1" x14ac:dyDescent="0.3">
      <c r="A10" s="92" t="s">
        <v>2</v>
      </c>
      <c r="B10" s="92" t="s">
        <v>4</v>
      </c>
      <c r="C10" s="99" t="s">
        <v>3</v>
      </c>
      <c r="D10" s="99" t="s">
        <v>5</v>
      </c>
      <c r="E10" s="99" t="s">
        <v>8</v>
      </c>
      <c r="F10" s="99" t="s">
        <v>22</v>
      </c>
      <c r="G10" s="99" t="s">
        <v>23</v>
      </c>
      <c r="H10" s="99" t="s">
        <v>24</v>
      </c>
      <c r="I10" s="99" t="s">
        <v>25</v>
      </c>
      <c r="J10" s="99" t="s">
        <v>26</v>
      </c>
      <c r="K10" s="99" t="s">
        <v>27</v>
      </c>
      <c r="L10" s="99" t="s">
        <v>50</v>
      </c>
      <c r="M10" s="99" t="s">
        <v>51</v>
      </c>
      <c r="N10" s="99" t="s">
        <v>52</v>
      </c>
      <c r="O10" s="99" t="s">
        <v>53</v>
      </c>
      <c r="P10" s="99" t="s">
        <v>72</v>
      </c>
      <c r="Q10" s="99" t="s">
        <v>73</v>
      </c>
      <c r="R10" s="99" t="s">
        <v>110</v>
      </c>
      <c r="S10" s="99" t="s">
        <v>165</v>
      </c>
      <c r="T10" s="99" t="s">
        <v>178</v>
      </c>
      <c r="U10" s="99" t="s">
        <v>180</v>
      </c>
      <c r="V10" s="99" t="s">
        <v>181</v>
      </c>
      <c r="W10" s="99" t="s">
        <v>182</v>
      </c>
      <c r="X10" s="100" t="s">
        <v>183</v>
      </c>
      <c r="Y10" s="28"/>
      <c r="Z10" s="28"/>
      <c r="AA10" s="28"/>
      <c r="AB10" s="28"/>
      <c r="AC10" s="28"/>
      <c r="AD10" s="28"/>
      <c r="AE10" s="28"/>
      <c r="AF10" s="28"/>
      <c r="AG10" s="29"/>
      <c r="AH10" s="21"/>
      <c r="AI10" s="21"/>
      <c r="AJ10" s="21"/>
      <c r="AK10" s="21"/>
      <c r="AL10" s="21"/>
      <c r="AM10" s="21"/>
      <c r="AN10" s="21"/>
      <c r="AO10" s="21"/>
    </row>
    <row r="11" spans="1:41" s="22" customFormat="1" ht="38.25" x14ac:dyDescent="0.2">
      <c r="A11" s="104" t="s">
        <v>153</v>
      </c>
      <c r="B11" s="105" t="s">
        <v>147</v>
      </c>
      <c r="C11" s="101" t="s">
        <v>29</v>
      </c>
      <c r="D11" s="107" t="s">
        <v>213</v>
      </c>
      <c r="E11" s="107" t="s">
        <v>214</v>
      </c>
      <c r="F11" s="107" t="s">
        <v>225</v>
      </c>
      <c r="G11" s="107" t="s">
        <v>226</v>
      </c>
      <c r="H11" s="108" t="s">
        <v>228</v>
      </c>
      <c r="I11" s="108" t="s">
        <v>236</v>
      </c>
      <c r="J11" s="108" t="s">
        <v>228</v>
      </c>
      <c r="K11" s="108" t="s">
        <v>226</v>
      </c>
      <c r="L11" s="108" t="s">
        <v>228</v>
      </c>
      <c r="M11" s="108" t="s">
        <v>226</v>
      </c>
      <c r="N11" s="107" t="s">
        <v>249</v>
      </c>
      <c r="O11" s="107" t="s">
        <v>250</v>
      </c>
      <c r="P11" s="108" t="s">
        <v>249</v>
      </c>
      <c r="Q11" s="108" t="s">
        <v>236</v>
      </c>
      <c r="R11" s="108" t="s">
        <v>249</v>
      </c>
      <c r="S11" s="108" t="s">
        <v>226</v>
      </c>
      <c r="T11" s="108" t="s">
        <v>255</v>
      </c>
      <c r="U11" s="108" t="s">
        <v>226</v>
      </c>
      <c r="V11" s="108" t="s">
        <v>258</v>
      </c>
      <c r="W11" s="108" t="s">
        <v>259</v>
      </c>
      <c r="X11" s="109" t="s">
        <v>313</v>
      </c>
      <c r="Y11" s="28"/>
      <c r="Z11" s="28"/>
      <c r="AA11" s="28"/>
      <c r="AB11" s="28"/>
      <c r="AC11" s="28"/>
      <c r="AD11" s="28"/>
      <c r="AE11" s="28"/>
      <c r="AF11" s="28"/>
      <c r="AG11" s="29"/>
      <c r="AH11" s="21"/>
      <c r="AI11" s="21"/>
      <c r="AJ11" s="21"/>
      <c r="AK11" s="21"/>
      <c r="AL11" s="21"/>
      <c r="AM11" s="21"/>
      <c r="AN11" s="21"/>
      <c r="AO11" s="21"/>
    </row>
    <row r="12" spans="1:41" s="22" customFormat="1" ht="38.25" x14ac:dyDescent="0.2">
      <c r="A12" s="104" t="s">
        <v>161</v>
      </c>
      <c r="B12" s="105" t="s">
        <v>148</v>
      </c>
      <c r="C12" s="102" t="s">
        <v>30</v>
      </c>
      <c r="D12" s="110" t="s">
        <v>28</v>
      </c>
      <c r="E12" s="111" t="s">
        <v>215</v>
      </c>
      <c r="F12" s="110" t="s">
        <v>28</v>
      </c>
      <c r="G12" s="110" t="s">
        <v>28</v>
      </c>
      <c r="H12" s="111" t="s">
        <v>229</v>
      </c>
      <c r="I12" s="110" t="s">
        <v>28</v>
      </c>
      <c r="J12" s="111" t="s">
        <v>229</v>
      </c>
      <c r="K12" s="111" t="s">
        <v>240</v>
      </c>
      <c r="L12" s="110" t="s">
        <v>28</v>
      </c>
      <c r="M12" s="111" t="s">
        <v>240</v>
      </c>
      <c r="N12" s="110" t="s">
        <v>28</v>
      </c>
      <c r="O12" s="110" t="s">
        <v>28</v>
      </c>
      <c r="P12" s="111" t="s">
        <v>229</v>
      </c>
      <c r="Q12" s="110" t="s">
        <v>28</v>
      </c>
      <c r="R12" s="111" t="s">
        <v>229</v>
      </c>
      <c r="S12" s="111" t="s">
        <v>240</v>
      </c>
      <c r="T12" s="110" t="s">
        <v>28</v>
      </c>
      <c r="U12" s="111" t="s">
        <v>240</v>
      </c>
      <c r="V12" s="110" t="s">
        <v>28</v>
      </c>
      <c r="W12" s="110" t="s">
        <v>28</v>
      </c>
      <c r="X12" s="114" t="s">
        <v>314</v>
      </c>
      <c r="Y12" s="28"/>
      <c r="Z12" s="28"/>
      <c r="AA12" s="28"/>
      <c r="AB12" s="28"/>
      <c r="AC12" s="28"/>
      <c r="AD12" s="28"/>
      <c r="AE12" s="28"/>
      <c r="AF12" s="28"/>
      <c r="AG12" s="29"/>
      <c r="AH12" s="21"/>
      <c r="AI12" s="21"/>
      <c r="AJ12" s="21"/>
      <c r="AK12" s="21"/>
      <c r="AL12" s="21"/>
      <c r="AM12" s="21"/>
      <c r="AN12" s="21"/>
      <c r="AO12" s="21"/>
    </row>
    <row r="13" spans="1:41" s="22" customFormat="1" ht="38.25" x14ac:dyDescent="0.2">
      <c r="A13" s="104" t="s">
        <v>162</v>
      </c>
      <c r="B13" s="105" t="s">
        <v>149</v>
      </c>
      <c r="C13" s="102" t="s">
        <v>31</v>
      </c>
      <c r="D13" s="110" t="s">
        <v>28</v>
      </c>
      <c r="E13" s="113" t="s">
        <v>216</v>
      </c>
      <c r="F13" s="110" t="s">
        <v>28</v>
      </c>
      <c r="G13" s="113" t="s">
        <v>227</v>
      </c>
      <c r="H13" s="111" t="s">
        <v>230</v>
      </c>
      <c r="I13" s="111" t="s">
        <v>237</v>
      </c>
      <c r="J13" s="111" t="s">
        <v>230</v>
      </c>
      <c r="K13" s="111" t="s">
        <v>241</v>
      </c>
      <c r="L13" s="110" t="s">
        <v>28</v>
      </c>
      <c r="M13" s="111" t="s">
        <v>241</v>
      </c>
      <c r="N13" s="110" t="s">
        <v>28</v>
      </c>
      <c r="O13" s="113" t="s">
        <v>251</v>
      </c>
      <c r="P13" s="111" t="s">
        <v>230</v>
      </c>
      <c r="Q13" s="111" t="s">
        <v>237</v>
      </c>
      <c r="R13" s="111" t="s">
        <v>230</v>
      </c>
      <c r="S13" s="111" t="s">
        <v>241</v>
      </c>
      <c r="T13" s="110" t="s">
        <v>28</v>
      </c>
      <c r="U13" s="111" t="s">
        <v>241</v>
      </c>
      <c r="V13" s="110" t="s">
        <v>28</v>
      </c>
      <c r="W13" s="111" t="s">
        <v>260</v>
      </c>
      <c r="X13" s="114" t="s">
        <v>315</v>
      </c>
      <c r="Y13" s="28"/>
      <c r="Z13" s="28"/>
      <c r="AA13" s="28"/>
      <c r="AB13" s="28"/>
      <c r="AC13" s="28"/>
      <c r="AD13" s="28"/>
      <c r="AE13" s="28"/>
      <c r="AF13" s="28"/>
      <c r="AG13" s="29"/>
      <c r="AH13" s="21"/>
      <c r="AI13" s="21"/>
      <c r="AJ13" s="21"/>
      <c r="AK13" s="21"/>
      <c r="AL13" s="21"/>
      <c r="AM13" s="21"/>
      <c r="AN13" s="21"/>
      <c r="AO13" s="21"/>
    </row>
    <row r="14" spans="1:41" s="22" customFormat="1" ht="51" x14ac:dyDescent="0.2">
      <c r="A14" s="104" t="s">
        <v>163</v>
      </c>
      <c r="B14" s="105" t="s">
        <v>150</v>
      </c>
      <c r="C14" s="102" t="s">
        <v>119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1" t="s">
        <v>231</v>
      </c>
      <c r="I14" s="110" t="s">
        <v>28</v>
      </c>
      <c r="J14" s="111" t="s">
        <v>231</v>
      </c>
      <c r="K14" s="111" t="s">
        <v>242</v>
      </c>
      <c r="L14" s="110" t="s">
        <v>28</v>
      </c>
      <c r="M14" s="111" t="s">
        <v>242</v>
      </c>
      <c r="N14" s="110" t="s">
        <v>28</v>
      </c>
      <c r="O14" s="110" t="s">
        <v>28</v>
      </c>
      <c r="P14" s="111" t="s">
        <v>231</v>
      </c>
      <c r="Q14" s="110" t="s">
        <v>28</v>
      </c>
      <c r="R14" s="111" t="s">
        <v>231</v>
      </c>
      <c r="S14" s="111" t="s">
        <v>242</v>
      </c>
      <c r="T14" s="110" t="s">
        <v>28</v>
      </c>
      <c r="U14" s="111" t="s">
        <v>242</v>
      </c>
      <c r="V14" s="110" t="s">
        <v>28</v>
      </c>
      <c r="W14" s="110" t="s">
        <v>28</v>
      </c>
      <c r="X14" s="114" t="s">
        <v>316</v>
      </c>
      <c r="Y14" s="28"/>
      <c r="Z14" s="28"/>
      <c r="AA14" s="28"/>
      <c r="AB14" s="28"/>
      <c r="AC14" s="28"/>
      <c r="AD14" s="28"/>
      <c r="AE14" s="28"/>
      <c r="AF14" s="28"/>
      <c r="AG14" s="29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63.75" x14ac:dyDescent="0.2">
      <c r="A15" s="104" t="s">
        <v>164</v>
      </c>
      <c r="B15" s="105" t="s">
        <v>151</v>
      </c>
      <c r="C15" s="102" t="s">
        <v>120</v>
      </c>
      <c r="D15" s="110" t="s">
        <v>28</v>
      </c>
      <c r="E15" s="110" t="s">
        <v>28</v>
      </c>
      <c r="F15" s="110" t="s">
        <v>28</v>
      </c>
      <c r="G15" s="110" t="s">
        <v>28</v>
      </c>
      <c r="H15" s="111" t="s">
        <v>232</v>
      </c>
      <c r="I15" s="110" t="s">
        <v>28</v>
      </c>
      <c r="J15" s="111" t="s">
        <v>232</v>
      </c>
      <c r="K15" s="111" t="s">
        <v>243</v>
      </c>
      <c r="L15" s="110" t="s">
        <v>28</v>
      </c>
      <c r="M15" s="111" t="s">
        <v>243</v>
      </c>
      <c r="N15" s="110" t="s">
        <v>28</v>
      </c>
      <c r="O15" s="110" t="s">
        <v>28</v>
      </c>
      <c r="P15" s="111" t="s">
        <v>232</v>
      </c>
      <c r="Q15" s="110" t="s">
        <v>28</v>
      </c>
      <c r="R15" s="111" t="s">
        <v>232</v>
      </c>
      <c r="S15" s="111" t="s">
        <v>243</v>
      </c>
      <c r="T15" s="110" t="s">
        <v>28</v>
      </c>
      <c r="U15" s="111" t="s">
        <v>243</v>
      </c>
      <c r="V15" s="110" t="s">
        <v>28</v>
      </c>
      <c r="W15" s="110" t="s">
        <v>28</v>
      </c>
      <c r="X15" s="114" t="s">
        <v>317</v>
      </c>
      <c r="Y15" s="28"/>
      <c r="Z15" s="28"/>
      <c r="AA15" s="28"/>
      <c r="AB15" s="28"/>
      <c r="AC15" s="28"/>
      <c r="AD15" s="28"/>
      <c r="AE15" s="28"/>
      <c r="AF15" s="28"/>
      <c r="AG15" s="29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38.25" x14ac:dyDescent="0.2">
      <c r="A16" s="104" t="s">
        <v>168</v>
      </c>
      <c r="B16" s="105" t="s">
        <v>152</v>
      </c>
      <c r="C16" s="102" t="s">
        <v>121</v>
      </c>
      <c r="D16" s="110" t="s">
        <v>28</v>
      </c>
      <c r="E16" s="110" t="s">
        <v>28</v>
      </c>
      <c r="F16" s="110" t="s">
        <v>28</v>
      </c>
      <c r="G16" s="110" t="s">
        <v>28</v>
      </c>
      <c r="H16" s="113" t="s">
        <v>233</v>
      </c>
      <c r="I16" s="110" t="s">
        <v>28</v>
      </c>
      <c r="J16" s="113" t="s">
        <v>233</v>
      </c>
      <c r="K16" s="113" t="s">
        <v>244</v>
      </c>
      <c r="L16" s="110" t="s">
        <v>28</v>
      </c>
      <c r="M16" s="113" t="s">
        <v>244</v>
      </c>
      <c r="N16" s="110" t="s">
        <v>28</v>
      </c>
      <c r="O16" s="110" t="s">
        <v>28</v>
      </c>
      <c r="P16" s="113" t="s">
        <v>233</v>
      </c>
      <c r="Q16" s="110" t="s">
        <v>28</v>
      </c>
      <c r="R16" s="113" t="s">
        <v>233</v>
      </c>
      <c r="S16" s="113" t="s">
        <v>244</v>
      </c>
      <c r="T16" s="110" t="s">
        <v>28</v>
      </c>
      <c r="U16" s="113" t="s">
        <v>244</v>
      </c>
      <c r="V16" s="110" t="s">
        <v>28</v>
      </c>
      <c r="W16" s="110" t="s">
        <v>28</v>
      </c>
      <c r="X16" s="112" t="s">
        <v>28</v>
      </c>
      <c r="Y16" s="28"/>
      <c r="Z16" s="28"/>
      <c r="AA16" s="28"/>
      <c r="AB16" s="28"/>
      <c r="AC16" s="28"/>
      <c r="AD16" s="28"/>
      <c r="AE16" s="28"/>
      <c r="AF16" s="28"/>
      <c r="AG16" s="29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38.25" x14ac:dyDescent="0.2">
      <c r="A17" s="104" t="s">
        <v>145</v>
      </c>
      <c r="B17" s="106" t="s">
        <v>190</v>
      </c>
      <c r="C17" s="102" t="s">
        <v>122</v>
      </c>
      <c r="D17" s="110" t="s">
        <v>28</v>
      </c>
      <c r="E17" s="113" t="s">
        <v>217</v>
      </c>
      <c r="F17" s="110" t="s">
        <v>28</v>
      </c>
      <c r="G17" s="110" t="s">
        <v>28</v>
      </c>
      <c r="H17" s="115" t="s">
        <v>234</v>
      </c>
      <c r="I17" s="113" t="s">
        <v>238</v>
      </c>
      <c r="J17" s="115" t="s">
        <v>239</v>
      </c>
      <c r="K17" s="113" t="s">
        <v>245</v>
      </c>
      <c r="L17" s="115" t="s">
        <v>247</v>
      </c>
      <c r="M17" s="113" t="s">
        <v>248</v>
      </c>
      <c r="N17" s="110" t="s">
        <v>28</v>
      </c>
      <c r="O17" s="110" t="s">
        <v>28</v>
      </c>
      <c r="P17" s="115" t="s">
        <v>252</v>
      </c>
      <c r="Q17" s="113" t="s">
        <v>175</v>
      </c>
      <c r="R17" s="115" t="s">
        <v>253</v>
      </c>
      <c r="S17" s="113" t="s">
        <v>254</v>
      </c>
      <c r="T17" s="115" t="s">
        <v>256</v>
      </c>
      <c r="U17" s="113" t="s">
        <v>257</v>
      </c>
      <c r="V17" s="110" t="s">
        <v>28</v>
      </c>
      <c r="W17" s="110" t="s">
        <v>28</v>
      </c>
      <c r="X17" s="112" t="s">
        <v>28</v>
      </c>
      <c r="Y17" s="28"/>
      <c r="Z17" s="28"/>
      <c r="AA17" s="28"/>
      <c r="AB17" s="28"/>
      <c r="AC17" s="28"/>
      <c r="AD17" s="28"/>
      <c r="AE17" s="28"/>
      <c r="AF17" s="28"/>
      <c r="AG17" s="29"/>
      <c r="AH17" s="21"/>
      <c r="AI17" s="21"/>
      <c r="AJ17" s="21"/>
      <c r="AK17" s="21"/>
      <c r="AL17" s="21"/>
      <c r="AM17" s="21"/>
      <c r="AN17" s="21"/>
      <c r="AO17" s="21"/>
    </row>
    <row r="18" spans="1:41" s="22" customFormat="1" ht="38.25" x14ac:dyDescent="0.2">
      <c r="A18" s="104" t="s">
        <v>171</v>
      </c>
      <c r="B18" s="105" t="s">
        <v>172</v>
      </c>
      <c r="C18" s="102" t="s">
        <v>123</v>
      </c>
      <c r="D18" s="110" t="s">
        <v>28</v>
      </c>
      <c r="E18" s="110" t="s">
        <v>28</v>
      </c>
      <c r="F18" s="110" t="s">
        <v>28</v>
      </c>
      <c r="G18" s="110" t="s">
        <v>28</v>
      </c>
      <c r="H18" s="111" t="s">
        <v>235</v>
      </c>
      <c r="I18" s="110" t="s">
        <v>28</v>
      </c>
      <c r="J18" s="111" t="s">
        <v>235</v>
      </c>
      <c r="K18" s="111" t="s">
        <v>246</v>
      </c>
      <c r="L18" s="110" t="s">
        <v>28</v>
      </c>
      <c r="M18" s="110" t="s">
        <v>28</v>
      </c>
      <c r="N18" s="110" t="s">
        <v>28</v>
      </c>
      <c r="O18" s="110" t="s">
        <v>28</v>
      </c>
      <c r="P18" s="111" t="s">
        <v>235</v>
      </c>
      <c r="Q18" s="110" t="s">
        <v>28</v>
      </c>
      <c r="R18" s="111" t="s">
        <v>235</v>
      </c>
      <c r="S18" s="111" t="s">
        <v>246</v>
      </c>
      <c r="T18" s="110" t="s">
        <v>28</v>
      </c>
      <c r="U18" s="110" t="s">
        <v>28</v>
      </c>
      <c r="V18" s="110" t="s">
        <v>28</v>
      </c>
      <c r="W18" s="110" t="s">
        <v>28</v>
      </c>
      <c r="X18" s="114" t="s">
        <v>318</v>
      </c>
      <c r="Y18" s="28"/>
      <c r="Z18" s="28"/>
      <c r="AA18" s="28"/>
      <c r="AB18" s="28"/>
      <c r="AC18" s="28"/>
      <c r="AD18" s="28"/>
      <c r="AE18" s="28"/>
      <c r="AF18" s="28"/>
      <c r="AG18" s="29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76.5" x14ac:dyDescent="0.2">
      <c r="A19" s="104" t="s">
        <v>176</v>
      </c>
      <c r="B19" s="105" t="s">
        <v>179</v>
      </c>
      <c r="C19" s="102" t="s">
        <v>353</v>
      </c>
      <c r="D19" s="111" t="s">
        <v>219</v>
      </c>
      <c r="E19" s="113" t="s">
        <v>218</v>
      </c>
      <c r="F19" s="110" t="s">
        <v>28</v>
      </c>
      <c r="G19" s="110" t="s">
        <v>28</v>
      </c>
      <c r="H19" s="110" t="s">
        <v>28</v>
      </c>
      <c r="I19" s="110" t="s">
        <v>28</v>
      </c>
      <c r="J19" s="110" t="s">
        <v>28</v>
      </c>
      <c r="K19" s="110" t="s">
        <v>28</v>
      </c>
      <c r="L19" s="110" t="s">
        <v>28</v>
      </c>
      <c r="M19" s="110" t="s">
        <v>28</v>
      </c>
      <c r="N19" s="110" t="s">
        <v>28</v>
      </c>
      <c r="O19" s="110" t="s">
        <v>28</v>
      </c>
      <c r="P19" s="110" t="s">
        <v>28</v>
      </c>
      <c r="Q19" s="110" t="s">
        <v>28</v>
      </c>
      <c r="R19" s="110" t="s">
        <v>28</v>
      </c>
      <c r="S19" s="110" t="s">
        <v>28</v>
      </c>
      <c r="T19" s="110" t="s">
        <v>28</v>
      </c>
      <c r="U19" s="110" t="s">
        <v>28</v>
      </c>
      <c r="V19" s="110" t="s">
        <v>28</v>
      </c>
      <c r="W19" s="110" t="s">
        <v>28</v>
      </c>
      <c r="X19" s="114" t="s">
        <v>319</v>
      </c>
      <c r="Y19" s="28"/>
      <c r="Z19" s="28"/>
      <c r="AA19" s="28"/>
      <c r="AB19" s="28"/>
      <c r="AC19" s="28"/>
      <c r="AD19" s="28"/>
      <c r="AE19" s="28"/>
      <c r="AF19" s="28"/>
      <c r="AG19" s="29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38.25" x14ac:dyDescent="0.2">
      <c r="A20" s="104" t="s">
        <v>154</v>
      </c>
      <c r="B20" s="254" t="s">
        <v>461</v>
      </c>
      <c r="C20" s="102" t="s">
        <v>354</v>
      </c>
      <c r="D20" s="110" t="s">
        <v>28</v>
      </c>
      <c r="E20" s="111" t="s">
        <v>220</v>
      </c>
      <c r="F20" s="110" t="s">
        <v>28</v>
      </c>
      <c r="G20" s="110" t="s">
        <v>28</v>
      </c>
      <c r="H20" s="110" t="s">
        <v>28</v>
      </c>
      <c r="I20" s="110" t="s">
        <v>28</v>
      </c>
      <c r="J20" s="110" t="s">
        <v>28</v>
      </c>
      <c r="K20" s="110" t="s">
        <v>28</v>
      </c>
      <c r="L20" s="110" t="s">
        <v>28</v>
      </c>
      <c r="M20" s="110" t="s">
        <v>28</v>
      </c>
      <c r="N20" s="110" t="s">
        <v>28</v>
      </c>
      <c r="O20" s="110" t="s">
        <v>28</v>
      </c>
      <c r="P20" s="110" t="s">
        <v>28</v>
      </c>
      <c r="Q20" s="110" t="s">
        <v>28</v>
      </c>
      <c r="R20" s="110" t="s">
        <v>28</v>
      </c>
      <c r="S20" s="110" t="s">
        <v>28</v>
      </c>
      <c r="T20" s="110" t="s">
        <v>28</v>
      </c>
      <c r="U20" s="110" t="s">
        <v>28</v>
      </c>
      <c r="V20" s="110" t="s">
        <v>28</v>
      </c>
      <c r="W20" s="110" t="s">
        <v>28</v>
      </c>
      <c r="X20" s="114" t="s">
        <v>320</v>
      </c>
      <c r="Y20" s="28"/>
      <c r="Z20" s="28"/>
      <c r="AA20" s="28"/>
      <c r="AB20" s="28"/>
      <c r="AC20" s="28"/>
      <c r="AD20" s="28"/>
      <c r="AE20" s="28"/>
      <c r="AF20" s="28"/>
      <c r="AG20" s="29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38.25" x14ac:dyDescent="0.2">
      <c r="A21" s="104" t="s">
        <v>155</v>
      </c>
      <c r="B21" s="254" t="s">
        <v>461</v>
      </c>
      <c r="C21" s="102" t="s">
        <v>355</v>
      </c>
      <c r="D21" s="110" t="s">
        <v>28</v>
      </c>
      <c r="E21" s="111" t="s">
        <v>221</v>
      </c>
      <c r="F21" s="110" t="s">
        <v>28</v>
      </c>
      <c r="G21" s="110" t="s">
        <v>28</v>
      </c>
      <c r="H21" s="110" t="s">
        <v>28</v>
      </c>
      <c r="I21" s="110" t="s">
        <v>28</v>
      </c>
      <c r="J21" s="110" t="s">
        <v>28</v>
      </c>
      <c r="K21" s="110" t="s">
        <v>28</v>
      </c>
      <c r="L21" s="110" t="s">
        <v>28</v>
      </c>
      <c r="M21" s="110" t="s">
        <v>28</v>
      </c>
      <c r="N21" s="110" t="s">
        <v>28</v>
      </c>
      <c r="O21" s="110" t="s">
        <v>28</v>
      </c>
      <c r="P21" s="110" t="s">
        <v>28</v>
      </c>
      <c r="Q21" s="110" t="s">
        <v>28</v>
      </c>
      <c r="R21" s="110" t="s">
        <v>28</v>
      </c>
      <c r="S21" s="110" t="s">
        <v>28</v>
      </c>
      <c r="T21" s="110" t="s">
        <v>28</v>
      </c>
      <c r="U21" s="110" t="s">
        <v>28</v>
      </c>
      <c r="V21" s="110" t="s">
        <v>28</v>
      </c>
      <c r="W21" s="110" t="s">
        <v>28</v>
      </c>
      <c r="X21" s="114" t="s">
        <v>321</v>
      </c>
      <c r="Y21" s="28"/>
      <c r="Z21" s="28"/>
      <c r="AA21" s="28"/>
      <c r="AB21" s="28"/>
      <c r="AC21" s="28"/>
      <c r="AD21" s="28"/>
      <c r="AE21" s="28"/>
      <c r="AF21" s="28"/>
      <c r="AG21" s="29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63.75" x14ac:dyDescent="0.2">
      <c r="A22" s="104" t="s">
        <v>208</v>
      </c>
      <c r="B22" s="227" t="s">
        <v>509</v>
      </c>
      <c r="C22" s="102" t="s">
        <v>356</v>
      </c>
      <c r="D22" s="228" t="s">
        <v>517</v>
      </c>
      <c r="E22" s="113" t="s">
        <v>222</v>
      </c>
      <c r="F22" s="110" t="s">
        <v>28</v>
      </c>
      <c r="G22" s="110" t="s">
        <v>28</v>
      </c>
      <c r="H22" s="110" t="s">
        <v>28</v>
      </c>
      <c r="I22" s="110" t="s">
        <v>28</v>
      </c>
      <c r="J22" s="110" t="s">
        <v>28</v>
      </c>
      <c r="K22" s="110" t="s">
        <v>28</v>
      </c>
      <c r="L22" s="110" t="s">
        <v>28</v>
      </c>
      <c r="M22" s="110" t="s">
        <v>28</v>
      </c>
      <c r="N22" s="110" t="s">
        <v>28</v>
      </c>
      <c r="O22" s="110" t="s">
        <v>28</v>
      </c>
      <c r="P22" s="110" t="s">
        <v>28</v>
      </c>
      <c r="Q22" s="110" t="s">
        <v>28</v>
      </c>
      <c r="R22" s="110" t="s">
        <v>28</v>
      </c>
      <c r="S22" s="110" t="s">
        <v>28</v>
      </c>
      <c r="T22" s="110" t="s">
        <v>28</v>
      </c>
      <c r="U22" s="110" t="s">
        <v>28</v>
      </c>
      <c r="V22" s="110" t="s">
        <v>28</v>
      </c>
      <c r="W22" s="110" t="s">
        <v>28</v>
      </c>
      <c r="X22" s="112" t="s">
        <v>28</v>
      </c>
      <c r="Y22" s="28"/>
      <c r="Z22" s="28"/>
      <c r="AA22" s="28"/>
      <c r="AB22" s="28"/>
      <c r="AC22" s="28"/>
      <c r="AD22" s="28"/>
      <c r="AE22" s="28"/>
      <c r="AF22" s="28"/>
      <c r="AG22" s="29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51.75" thickBot="1" x14ac:dyDescent="0.25">
      <c r="A23" s="104" t="s">
        <v>156</v>
      </c>
      <c r="B23" s="105" t="s">
        <v>210</v>
      </c>
      <c r="C23" s="103" t="s">
        <v>357</v>
      </c>
      <c r="D23" s="116" t="s">
        <v>224</v>
      </c>
      <c r="E23" s="117" t="s">
        <v>223</v>
      </c>
      <c r="F23" s="118" t="s">
        <v>28</v>
      </c>
      <c r="G23" s="118" t="s">
        <v>28</v>
      </c>
      <c r="H23" s="118" t="s">
        <v>28</v>
      </c>
      <c r="I23" s="118" t="s">
        <v>28</v>
      </c>
      <c r="J23" s="118" t="s">
        <v>28</v>
      </c>
      <c r="K23" s="118" t="s">
        <v>28</v>
      </c>
      <c r="L23" s="118" t="s">
        <v>28</v>
      </c>
      <c r="M23" s="118" t="s">
        <v>28</v>
      </c>
      <c r="N23" s="118" t="s">
        <v>28</v>
      </c>
      <c r="O23" s="118" t="s">
        <v>28</v>
      </c>
      <c r="P23" s="118" t="s">
        <v>28</v>
      </c>
      <c r="Q23" s="118" t="s">
        <v>28</v>
      </c>
      <c r="R23" s="118" t="s">
        <v>28</v>
      </c>
      <c r="S23" s="118" t="s">
        <v>28</v>
      </c>
      <c r="T23" s="118" t="s">
        <v>28</v>
      </c>
      <c r="U23" s="118" t="s">
        <v>28</v>
      </c>
      <c r="V23" s="118" t="s">
        <v>28</v>
      </c>
      <c r="W23" s="118" t="s">
        <v>28</v>
      </c>
      <c r="X23" s="159" t="s">
        <v>313</v>
      </c>
      <c r="Y23" s="28"/>
      <c r="Z23" s="28"/>
      <c r="AA23" s="28"/>
      <c r="AB23" s="28"/>
      <c r="AC23" s="28"/>
      <c r="AD23" s="28"/>
      <c r="AE23" s="28"/>
      <c r="AF23" s="28"/>
      <c r="AG23" s="29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41" x14ac:dyDescent="0.25">
      <c r="A25" s="173" t="s">
        <v>358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4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41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41" ht="14.45" customHeight="1" x14ac:dyDescent="0.25">
      <c r="A28" s="304" t="s">
        <v>387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12"/>
      <c r="Z28" s="12"/>
      <c r="AA28" s="12"/>
      <c r="AB28" s="12"/>
      <c r="AC28" s="12"/>
      <c r="AD28" s="12"/>
      <c r="AE28" s="12"/>
    </row>
    <row r="29" spans="1:41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144"/>
      <c r="Z29" s="144"/>
    </row>
    <row r="30" spans="1:41" s="22" customFormat="1" ht="13.9" customHeight="1" x14ac:dyDescent="0.25">
      <c r="A30" s="263" t="s">
        <v>17</v>
      </c>
      <c r="B30" s="263" t="s">
        <v>66</v>
      </c>
      <c r="C30" s="263" t="s">
        <v>18</v>
      </c>
      <c r="D30" s="287" t="s">
        <v>369</v>
      </c>
      <c r="E30" s="261"/>
      <c r="F30" s="270" t="s">
        <v>166</v>
      </c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272"/>
      <c r="X30" s="287" t="s">
        <v>167</v>
      </c>
      <c r="Y30" s="29"/>
      <c r="Z30" s="29"/>
      <c r="AA30" s="29"/>
      <c r="AB30" s="29"/>
      <c r="AC30" s="29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41.45" customHeight="1" x14ac:dyDescent="0.25">
      <c r="A31" s="264"/>
      <c r="B31" s="264"/>
      <c r="C31" s="264"/>
      <c r="D31" s="308"/>
      <c r="E31" s="262"/>
      <c r="F31" s="273" t="s">
        <v>141</v>
      </c>
      <c r="G31" s="273"/>
      <c r="H31" s="273"/>
      <c r="I31" s="273"/>
      <c r="J31" s="273"/>
      <c r="K31" s="273"/>
      <c r="L31" s="273"/>
      <c r="M31" s="273"/>
      <c r="N31" s="270" t="s">
        <v>142</v>
      </c>
      <c r="O31" s="309"/>
      <c r="P31" s="309"/>
      <c r="Q31" s="309"/>
      <c r="R31" s="309"/>
      <c r="S31" s="309"/>
      <c r="T31" s="309"/>
      <c r="U31" s="272"/>
      <c r="V31" s="287" t="s">
        <v>143</v>
      </c>
      <c r="W31" s="261"/>
      <c r="X31" s="308"/>
      <c r="Y31" s="29"/>
      <c r="Z31" s="29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22.5" customHeight="1" x14ac:dyDescent="0.25">
      <c r="A32" s="264"/>
      <c r="B32" s="264"/>
      <c r="C32" s="264"/>
      <c r="D32" s="308"/>
      <c r="E32" s="262"/>
      <c r="F32" s="287" t="s">
        <v>177</v>
      </c>
      <c r="G32" s="261"/>
      <c r="H32" s="302" t="s">
        <v>329</v>
      </c>
      <c r="I32" s="311"/>
      <c r="J32" s="311"/>
      <c r="K32" s="311"/>
      <c r="L32" s="311"/>
      <c r="M32" s="303"/>
      <c r="N32" s="287" t="s">
        <v>177</v>
      </c>
      <c r="O32" s="261"/>
      <c r="P32" s="302" t="s">
        <v>329</v>
      </c>
      <c r="Q32" s="311"/>
      <c r="R32" s="311"/>
      <c r="S32" s="311"/>
      <c r="T32" s="311"/>
      <c r="U32" s="303"/>
      <c r="V32" s="308"/>
      <c r="W32" s="262"/>
      <c r="X32" s="308"/>
      <c r="Y32" s="29"/>
      <c r="Z32" s="29"/>
      <c r="AA32" s="29"/>
      <c r="AB32" s="29"/>
      <c r="AC32" s="29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</row>
    <row r="33" spans="1:41" s="22" customFormat="1" ht="62.25" customHeight="1" x14ac:dyDescent="0.25">
      <c r="A33" s="264"/>
      <c r="B33" s="264"/>
      <c r="C33" s="264"/>
      <c r="D33" s="308"/>
      <c r="E33" s="262"/>
      <c r="F33" s="308"/>
      <c r="G33" s="262"/>
      <c r="H33" s="301" t="s">
        <v>362</v>
      </c>
      <c r="I33" s="301"/>
      <c r="J33" s="244" t="s">
        <v>363</v>
      </c>
      <c r="K33" s="244" t="s">
        <v>360</v>
      </c>
      <c r="L33" s="301" t="s">
        <v>361</v>
      </c>
      <c r="M33" s="301"/>
      <c r="N33" s="308"/>
      <c r="O33" s="262"/>
      <c r="P33" s="301" t="s">
        <v>364</v>
      </c>
      <c r="Q33" s="301"/>
      <c r="R33" s="244" t="s">
        <v>365</v>
      </c>
      <c r="S33" s="244" t="s">
        <v>366</v>
      </c>
      <c r="T33" s="301" t="s">
        <v>367</v>
      </c>
      <c r="U33" s="301"/>
      <c r="V33" s="308"/>
      <c r="W33" s="262"/>
      <c r="X33" s="308"/>
      <c r="Y33" s="29"/>
      <c r="Z33" s="29"/>
      <c r="AA33" s="29"/>
      <c r="AB33" s="29"/>
      <c r="AC33" s="29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7.25" customHeight="1" x14ac:dyDescent="0.25">
      <c r="A34" s="307"/>
      <c r="B34" s="307"/>
      <c r="C34" s="307"/>
      <c r="D34" s="236" t="s">
        <v>67</v>
      </c>
      <c r="E34" s="236" t="s">
        <v>68</v>
      </c>
      <c r="F34" s="236" t="s">
        <v>67</v>
      </c>
      <c r="G34" s="236" t="s">
        <v>68</v>
      </c>
      <c r="H34" s="236" t="s">
        <v>67</v>
      </c>
      <c r="I34" s="236" t="s">
        <v>68</v>
      </c>
      <c r="J34" s="236" t="s">
        <v>67</v>
      </c>
      <c r="K34" s="236" t="s">
        <v>68</v>
      </c>
      <c r="L34" s="236" t="s">
        <v>67</v>
      </c>
      <c r="M34" s="236" t="s">
        <v>68</v>
      </c>
      <c r="N34" s="236" t="s">
        <v>67</v>
      </c>
      <c r="O34" s="236" t="s">
        <v>68</v>
      </c>
      <c r="P34" s="236" t="s">
        <v>67</v>
      </c>
      <c r="Q34" s="236" t="s">
        <v>68</v>
      </c>
      <c r="R34" s="236" t="s">
        <v>67</v>
      </c>
      <c r="S34" s="236" t="s">
        <v>68</v>
      </c>
      <c r="T34" s="236" t="s">
        <v>67</v>
      </c>
      <c r="U34" s="236" t="s">
        <v>68</v>
      </c>
      <c r="V34" s="236" t="s">
        <v>67</v>
      </c>
      <c r="W34" s="236" t="s">
        <v>68</v>
      </c>
      <c r="X34" s="289"/>
      <c r="Y34" s="29"/>
      <c r="Z34" s="29"/>
      <c r="AA34" s="29"/>
      <c r="AB34" s="29"/>
      <c r="AC34" s="29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</row>
    <row r="35" spans="1:41" s="22" customFormat="1" ht="13.5" thickBot="1" x14ac:dyDescent="0.3">
      <c r="A35" s="92" t="s">
        <v>2</v>
      </c>
      <c r="B35" s="92" t="s">
        <v>4</v>
      </c>
      <c r="C35" s="99" t="s">
        <v>3</v>
      </c>
      <c r="D35" s="99" t="s">
        <v>5</v>
      </c>
      <c r="E35" s="99" t="s">
        <v>8</v>
      </c>
      <c r="F35" s="99" t="s">
        <v>22</v>
      </c>
      <c r="G35" s="99" t="s">
        <v>23</v>
      </c>
      <c r="H35" s="99" t="s">
        <v>24</v>
      </c>
      <c r="I35" s="99" t="s">
        <v>25</v>
      </c>
      <c r="J35" s="99" t="s">
        <v>26</v>
      </c>
      <c r="K35" s="99" t="s">
        <v>27</v>
      </c>
      <c r="L35" s="99" t="s">
        <v>50</v>
      </c>
      <c r="M35" s="99" t="s">
        <v>51</v>
      </c>
      <c r="N35" s="99" t="s">
        <v>52</v>
      </c>
      <c r="O35" s="99" t="s">
        <v>53</v>
      </c>
      <c r="P35" s="99" t="s">
        <v>72</v>
      </c>
      <c r="Q35" s="99" t="s">
        <v>73</v>
      </c>
      <c r="R35" s="99" t="s">
        <v>110</v>
      </c>
      <c r="S35" s="99" t="s">
        <v>165</v>
      </c>
      <c r="T35" s="99" t="s">
        <v>178</v>
      </c>
      <c r="U35" s="99" t="s">
        <v>180</v>
      </c>
      <c r="V35" s="99" t="s">
        <v>181</v>
      </c>
      <c r="W35" s="99" t="s">
        <v>182</v>
      </c>
      <c r="X35" s="100" t="s">
        <v>183</v>
      </c>
      <c r="Y35" s="28"/>
      <c r="Z35" s="28"/>
      <c r="AA35" s="28"/>
      <c r="AB35" s="28"/>
      <c r="AC35" s="28"/>
      <c r="AD35" s="28"/>
      <c r="AE35" s="28"/>
      <c r="AF35" s="28"/>
      <c r="AG35" s="29"/>
      <c r="AH35" s="21"/>
      <c r="AI35" s="21"/>
      <c r="AJ35" s="21"/>
      <c r="AK35" s="21"/>
      <c r="AL35" s="21"/>
      <c r="AM35" s="21"/>
      <c r="AN35" s="21"/>
      <c r="AO35" s="21"/>
    </row>
    <row r="36" spans="1:41" s="22" customFormat="1" ht="38.25" x14ac:dyDescent="0.2">
      <c r="A36" s="104" t="s">
        <v>153</v>
      </c>
      <c r="B36" s="105" t="s">
        <v>147</v>
      </c>
      <c r="C36" s="101" t="s">
        <v>29</v>
      </c>
      <c r="D36" s="139">
        <f>F36+N36</f>
        <v>11726457.822000001</v>
      </c>
      <c r="E36" s="139">
        <f>G36+O36</f>
        <v>200204329.85000002</v>
      </c>
      <c r="F36" s="139">
        <f>H36+J36+L36</f>
        <v>10095188.672</v>
      </c>
      <c r="G36" s="139">
        <f>I36+K36+M36</f>
        <v>103748864.7</v>
      </c>
      <c r="H36" s="139">
        <v>8463371.1500000004</v>
      </c>
      <c r="I36" s="141">
        <v>29064029.050000001</v>
      </c>
      <c r="J36" s="141">
        <v>992624.85</v>
      </c>
      <c r="K36" s="141">
        <v>8524135.5500000007</v>
      </c>
      <c r="L36" s="141">
        <v>639192.67200000002</v>
      </c>
      <c r="M36" s="141">
        <v>66160700.100000001</v>
      </c>
      <c r="N36" s="141">
        <f>P36+R36+T36</f>
        <v>1631269.1500000001</v>
      </c>
      <c r="O36" s="141">
        <f>Q36+S36+U36</f>
        <v>96455465.150000006</v>
      </c>
      <c r="P36" s="141">
        <v>1561893.1</v>
      </c>
      <c r="Q36" s="141">
        <v>1194455.8999999999</v>
      </c>
      <c r="R36" s="141">
        <v>52488.45</v>
      </c>
      <c r="S36" s="141">
        <v>5116607.8499999996</v>
      </c>
      <c r="T36" s="141">
        <v>16887.599999999999</v>
      </c>
      <c r="U36" s="141">
        <v>90144401.400000006</v>
      </c>
      <c r="V36" s="142" t="s">
        <v>373</v>
      </c>
      <c r="W36" s="142" t="s">
        <v>373</v>
      </c>
      <c r="X36" s="125" t="s">
        <v>373</v>
      </c>
      <c r="Y36" s="28"/>
      <c r="Z36" s="28"/>
      <c r="AA36" s="28"/>
      <c r="AB36" s="28"/>
      <c r="AC36" s="28"/>
      <c r="AD36" s="28"/>
      <c r="AE36" s="28"/>
      <c r="AF36" s="28"/>
      <c r="AG36" s="29"/>
      <c r="AH36" s="21"/>
      <c r="AI36" s="21"/>
      <c r="AJ36" s="21"/>
      <c r="AK36" s="21"/>
      <c r="AL36" s="21"/>
      <c r="AM36" s="21"/>
      <c r="AN36" s="21"/>
      <c r="AO36" s="21"/>
    </row>
    <row r="37" spans="1:41" s="22" customFormat="1" ht="38.25" x14ac:dyDescent="0.2">
      <c r="A37" s="104" t="s">
        <v>161</v>
      </c>
      <c r="B37" s="105" t="s">
        <v>148</v>
      </c>
      <c r="C37" s="102" t="s">
        <v>30</v>
      </c>
      <c r="D37" s="110" t="s">
        <v>28</v>
      </c>
      <c r="E37" s="126" t="s">
        <v>373</v>
      </c>
      <c r="F37" s="110" t="s">
        <v>28</v>
      </c>
      <c r="G37" s="110" t="s">
        <v>28</v>
      </c>
      <c r="H37" s="140">
        <v>1971064.55</v>
      </c>
      <c r="I37" s="110" t="s">
        <v>28</v>
      </c>
      <c r="J37" s="140">
        <v>317733.15000000002</v>
      </c>
      <c r="K37" s="140">
        <v>3248908.25</v>
      </c>
      <c r="L37" s="110" t="s">
        <v>28</v>
      </c>
      <c r="M37" s="140">
        <v>22557746.699999999</v>
      </c>
      <c r="N37" s="110" t="s">
        <v>28</v>
      </c>
      <c r="O37" s="110" t="s">
        <v>28</v>
      </c>
      <c r="P37" s="140">
        <v>1217161.8500000001</v>
      </c>
      <c r="Q37" s="110" t="s">
        <v>28</v>
      </c>
      <c r="R37" s="140">
        <v>35844.449999999997</v>
      </c>
      <c r="S37" s="140">
        <v>3537983.35</v>
      </c>
      <c r="T37" s="110" t="s">
        <v>28</v>
      </c>
      <c r="U37" s="140">
        <v>53735758.200000003</v>
      </c>
      <c r="V37" s="110" t="s">
        <v>28</v>
      </c>
      <c r="W37" s="110" t="s">
        <v>28</v>
      </c>
      <c r="X37" s="127" t="s">
        <v>373</v>
      </c>
      <c r="Y37" s="28"/>
      <c r="Z37" s="28"/>
      <c r="AA37" s="28"/>
      <c r="AB37" s="28"/>
      <c r="AC37" s="28"/>
      <c r="AD37" s="28"/>
      <c r="AE37" s="28"/>
      <c r="AF37" s="28"/>
      <c r="AG37" s="29"/>
      <c r="AH37" s="21"/>
      <c r="AI37" s="21"/>
      <c r="AJ37" s="21"/>
      <c r="AK37" s="21"/>
      <c r="AL37" s="21"/>
      <c r="AM37" s="21"/>
      <c r="AN37" s="21"/>
      <c r="AO37" s="21"/>
    </row>
    <row r="38" spans="1:41" s="22" customFormat="1" ht="38.25" x14ac:dyDescent="0.2">
      <c r="A38" s="104" t="s">
        <v>162</v>
      </c>
      <c r="B38" s="105" t="s">
        <v>149</v>
      </c>
      <c r="C38" s="102" t="s">
        <v>31</v>
      </c>
      <c r="D38" s="110" t="s">
        <v>28</v>
      </c>
      <c r="E38" s="140">
        <f>G38+O38</f>
        <v>59409097.817500003</v>
      </c>
      <c r="F38" s="110" t="s">
        <v>28</v>
      </c>
      <c r="G38" s="140">
        <f>I38+K38+M38</f>
        <v>44004594.644500002</v>
      </c>
      <c r="H38" s="140">
        <v>81462.55</v>
      </c>
      <c r="I38" s="140">
        <v>21974166.644499999</v>
      </c>
      <c r="J38" s="140">
        <v>57371.65</v>
      </c>
      <c r="K38" s="140">
        <v>598672.19999999995</v>
      </c>
      <c r="L38" s="110" t="s">
        <v>28</v>
      </c>
      <c r="M38" s="140">
        <v>21431755.800000001</v>
      </c>
      <c r="N38" s="110" t="s">
        <v>28</v>
      </c>
      <c r="O38" s="140">
        <f>Q38+S38+U38</f>
        <v>15404503.173</v>
      </c>
      <c r="P38" s="140">
        <v>3649.9</v>
      </c>
      <c r="Q38" s="140">
        <v>9984354.023</v>
      </c>
      <c r="R38" s="140">
        <v>422.75</v>
      </c>
      <c r="S38" s="140">
        <v>42543.85</v>
      </c>
      <c r="T38" s="110" t="s">
        <v>28</v>
      </c>
      <c r="U38" s="140">
        <v>5377605.2999999998</v>
      </c>
      <c r="V38" s="110" t="s">
        <v>28</v>
      </c>
      <c r="W38" s="126" t="s">
        <v>373</v>
      </c>
      <c r="X38" s="127" t="s">
        <v>373</v>
      </c>
      <c r="Y38" s="28"/>
      <c r="Z38" s="28"/>
      <c r="AA38" s="28"/>
      <c r="AB38" s="28"/>
      <c r="AC38" s="28"/>
      <c r="AD38" s="28"/>
      <c r="AE38" s="28"/>
      <c r="AF38" s="28"/>
      <c r="AG38" s="29"/>
      <c r="AH38" s="21"/>
      <c r="AI38" s="21"/>
      <c r="AJ38" s="21"/>
      <c r="AK38" s="21"/>
      <c r="AL38" s="21"/>
      <c r="AM38" s="21"/>
      <c r="AN38" s="21"/>
      <c r="AO38" s="21"/>
    </row>
    <row r="39" spans="1:41" s="22" customFormat="1" ht="51" x14ac:dyDescent="0.2">
      <c r="A39" s="104" t="s">
        <v>163</v>
      </c>
      <c r="B39" s="105" t="s">
        <v>150</v>
      </c>
      <c r="C39" s="102" t="s">
        <v>119</v>
      </c>
      <c r="D39" s="110" t="s">
        <v>28</v>
      </c>
      <c r="E39" s="110" t="s">
        <v>28</v>
      </c>
      <c r="F39" s="110" t="s">
        <v>28</v>
      </c>
      <c r="G39" s="110" t="s">
        <v>28</v>
      </c>
      <c r="H39" s="140">
        <v>42424.850000000006</v>
      </c>
      <c r="I39" s="110" t="s">
        <v>28</v>
      </c>
      <c r="J39" s="140">
        <v>19185.949999999997</v>
      </c>
      <c r="K39" s="140">
        <v>199035.55</v>
      </c>
      <c r="L39" s="110" t="s">
        <v>28</v>
      </c>
      <c r="M39" s="140">
        <v>1070053.2</v>
      </c>
      <c r="N39" s="110" t="s">
        <v>28</v>
      </c>
      <c r="O39" s="110" t="s">
        <v>28</v>
      </c>
      <c r="P39" s="140">
        <v>3649.9</v>
      </c>
      <c r="Q39" s="110" t="s">
        <v>28</v>
      </c>
      <c r="R39" s="140">
        <v>69.349999999999994</v>
      </c>
      <c r="S39" s="140">
        <v>6872.3</v>
      </c>
      <c r="T39" s="110" t="s">
        <v>28</v>
      </c>
      <c r="U39" s="140">
        <v>376864.2</v>
      </c>
      <c r="V39" s="110" t="s">
        <v>28</v>
      </c>
      <c r="W39" s="110" t="s">
        <v>28</v>
      </c>
      <c r="X39" s="127" t="s">
        <v>373</v>
      </c>
      <c r="Y39" s="28"/>
      <c r="Z39" s="28"/>
      <c r="AA39" s="28"/>
      <c r="AB39" s="28"/>
      <c r="AC39" s="28"/>
      <c r="AD39" s="28"/>
      <c r="AE39" s="28"/>
      <c r="AF39" s="28"/>
      <c r="AG39" s="29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63.75" x14ac:dyDescent="0.2">
      <c r="A40" s="104" t="s">
        <v>164</v>
      </c>
      <c r="B40" s="105" t="s">
        <v>151</v>
      </c>
      <c r="C40" s="102" t="s">
        <v>120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40">
        <v>229524.75</v>
      </c>
      <c r="I40" s="110" t="s">
        <v>28</v>
      </c>
      <c r="J40" s="140">
        <v>18088.349999999999</v>
      </c>
      <c r="K40" s="140">
        <v>177473.09999999998</v>
      </c>
      <c r="L40" s="110" t="s">
        <v>28</v>
      </c>
      <c r="M40" s="140">
        <v>216263.7</v>
      </c>
      <c r="N40" s="110" t="s">
        <v>28</v>
      </c>
      <c r="O40" s="110" t="s">
        <v>28</v>
      </c>
      <c r="P40" s="140">
        <v>12654</v>
      </c>
      <c r="Q40" s="110" t="s">
        <v>28</v>
      </c>
      <c r="R40" s="140">
        <v>246.05</v>
      </c>
      <c r="S40" s="140">
        <v>24954.6</v>
      </c>
      <c r="T40" s="110" t="s">
        <v>28</v>
      </c>
      <c r="U40" s="140">
        <v>355850.1</v>
      </c>
      <c r="V40" s="110" t="s">
        <v>28</v>
      </c>
      <c r="W40" s="110" t="s">
        <v>28</v>
      </c>
      <c r="X40" s="127" t="s">
        <v>373</v>
      </c>
      <c r="Y40" s="28"/>
      <c r="Z40" s="28"/>
      <c r="AA40" s="28"/>
      <c r="AB40" s="28"/>
      <c r="AC40" s="28"/>
      <c r="AD40" s="28"/>
      <c r="AE40" s="28"/>
      <c r="AF40" s="28"/>
      <c r="AG40" s="29"/>
      <c r="AH40" s="21"/>
      <c r="AI40" s="21"/>
      <c r="AJ40" s="21"/>
      <c r="AK40" s="21"/>
      <c r="AL40" s="21"/>
      <c r="AM40" s="21"/>
      <c r="AN40" s="21"/>
      <c r="AO40" s="21"/>
    </row>
    <row r="41" spans="1:41" s="22" customFormat="1" ht="38.25" x14ac:dyDescent="0.2">
      <c r="A41" s="104" t="s">
        <v>168</v>
      </c>
      <c r="B41" s="105" t="s">
        <v>152</v>
      </c>
      <c r="C41" s="102" t="s">
        <v>121</v>
      </c>
      <c r="D41" s="110" t="s">
        <v>28</v>
      </c>
      <c r="E41" s="110" t="s">
        <v>28</v>
      </c>
      <c r="F41" s="110" t="s">
        <v>28</v>
      </c>
      <c r="G41" s="110" t="s">
        <v>28</v>
      </c>
      <c r="H41" s="140">
        <f>H36-H37-H38-H39-H40</f>
        <v>6138894.4500000011</v>
      </c>
      <c r="I41" s="110" t="s">
        <v>28</v>
      </c>
      <c r="J41" s="140">
        <f>J36-J37-J38-J39-J40</f>
        <v>580245.75</v>
      </c>
      <c r="K41" s="140">
        <f>K36-K37-K38-K39-K40</f>
        <v>4300046.4500000011</v>
      </c>
      <c r="L41" s="110" t="s">
        <v>28</v>
      </c>
      <c r="M41" s="140">
        <f>M36-M37-M38-M39-M40</f>
        <v>20884880.700000007</v>
      </c>
      <c r="N41" s="110" t="s">
        <v>28</v>
      </c>
      <c r="O41" s="110" t="s">
        <v>28</v>
      </c>
      <c r="P41" s="140">
        <f>P36-P37-P38-P39-P40</f>
        <v>324777.44999999995</v>
      </c>
      <c r="Q41" s="110" t="s">
        <v>28</v>
      </c>
      <c r="R41" s="140">
        <f>R36-R37-R38-R39-R40</f>
        <v>15905.85</v>
      </c>
      <c r="S41" s="140">
        <f>S36-S37-S38-S39-S40</f>
        <v>1504253.7499999993</v>
      </c>
      <c r="T41" s="110" t="s">
        <v>28</v>
      </c>
      <c r="U41" s="140">
        <f>U36-U37-U38-U39-U40</f>
        <v>30298323.600000001</v>
      </c>
      <c r="V41" s="110" t="s">
        <v>28</v>
      </c>
      <c r="W41" s="110" t="s">
        <v>28</v>
      </c>
      <c r="X41" s="112" t="s">
        <v>28</v>
      </c>
      <c r="Y41" s="28"/>
      <c r="Z41" s="28"/>
      <c r="AA41" s="28"/>
      <c r="AB41" s="28"/>
      <c r="AC41" s="28"/>
      <c r="AD41" s="28"/>
      <c r="AE41" s="28"/>
      <c r="AF41" s="28"/>
      <c r="AG41" s="29"/>
      <c r="AH41" s="21"/>
      <c r="AI41" s="21"/>
      <c r="AJ41" s="21"/>
      <c r="AK41" s="21"/>
      <c r="AL41" s="21"/>
      <c r="AM41" s="21"/>
      <c r="AN41" s="21"/>
      <c r="AO41" s="21"/>
    </row>
    <row r="42" spans="1:41" s="22" customFormat="1" ht="38.25" x14ac:dyDescent="0.2">
      <c r="A42" s="104" t="s">
        <v>145</v>
      </c>
      <c r="B42" s="106" t="s">
        <v>190</v>
      </c>
      <c r="C42" s="102" t="s">
        <v>122</v>
      </c>
      <c r="D42" s="110" t="s">
        <v>28</v>
      </c>
      <c r="E42" s="140">
        <f>I42+K42+M42+Q42+S42+U42</f>
        <v>14115098.515000002</v>
      </c>
      <c r="F42" s="110" t="s">
        <v>28</v>
      </c>
      <c r="G42" s="110" t="s">
        <v>28</v>
      </c>
      <c r="H42" s="140">
        <v>1</v>
      </c>
      <c r="I42" s="140">
        <f>H41*H42</f>
        <v>6138894.4500000011</v>
      </c>
      <c r="J42" s="140">
        <v>7</v>
      </c>
      <c r="K42" s="140">
        <f>J41+K41*J42/100</f>
        <v>881249.00150000001</v>
      </c>
      <c r="L42" s="140">
        <v>7</v>
      </c>
      <c r="M42" s="140">
        <f>M41*L42/100</f>
        <v>1461941.6490000004</v>
      </c>
      <c r="N42" s="110" t="s">
        <v>28</v>
      </c>
      <c r="O42" s="110" t="s">
        <v>28</v>
      </c>
      <c r="P42" s="140">
        <v>10</v>
      </c>
      <c r="Q42" s="140">
        <f>P41*P42</f>
        <v>3247774.4999999995</v>
      </c>
      <c r="R42" s="140">
        <v>7</v>
      </c>
      <c r="S42" s="140">
        <f>S41*7/100+R41*10</f>
        <v>264356.26249999995</v>
      </c>
      <c r="T42" s="140">
        <v>7</v>
      </c>
      <c r="U42" s="140">
        <f>U41*T42/100</f>
        <v>2120882.6520000002</v>
      </c>
      <c r="V42" s="110" t="s">
        <v>28</v>
      </c>
      <c r="W42" s="110" t="s">
        <v>28</v>
      </c>
      <c r="X42" s="112" t="s">
        <v>28</v>
      </c>
      <c r="Y42" s="28"/>
      <c r="Z42" s="28"/>
      <c r="AA42" s="28"/>
      <c r="AB42" s="28"/>
      <c r="AC42" s="28"/>
      <c r="AD42" s="28"/>
      <c r="AE42" s="28"/>
      <c r="AF42" s="28"/>
      <c r="AG42" s="29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38.25" x14ac:dyDescent="0.2">
      <c r="A43" s="104" t="s">
        <v>171</v>
      </c>
      <c r="B43" s="105" t="s">
        <v>172</v>
      </c>
      <c r="C43" s="102" t="s">
        <v>123</v>
      </c>
      <c r="D43" s="110" t="s">
        <v>28</v>
      </c>
      <c r="E43" s="110" t="s">
        <v>28</v>
      </c>
      <c r="F43" s="110" t="s">
        <v>28</v>
      </c>
      <c r="G43" s="110" t="s">
        <v>28</v>
      </c>
      <c r="H43" s="126" t="s">
        <v>373</v>
      </c>
      <c r="I43" s="110" t="s">
        <v>28</v>
      </c>
      <c r="J43" s="126" t="s">
        <v>373</v>
      </c>
      <c r="K43" s="126" t="s">
        <v>373</v>
      </c>
      <c r="L43" s="110" t="s">
        <v>28</v>
      </c>
      <c r="M43" s="110" t="s">
        <v>28</v>
      </c>
      <c r="N43" s="110" t="s">
        <v>28</v>
      </c>
      <c r="O43" s="110" t="s">
        <v>28</v>
      </c>
      <c r="P43" s="126" t="s">
        <v>373</v>
      </c>
      <c r="Q43" s="110" t="s">
        <v>28</v>
      </c>
      <c r="R43" s="126" t="s">
        <v>373</v>
      </c>
      <c r="S43" s="126" t="s">
        <v>373</v>
      </c>
      <c r="T43" s="110" t="s">
        <v>28</v>
      </c>
      <c r="U43" s="110" t="s">
        <v>28</v>
      </c>
      <c r="V43" s="110" t="s">
        <v>28</v>
      </c>
      <c r="W43" s="110" t="s">
        <v>28</v>
      </c>
      <c r="X43" s="127" t="s">
        <v>373</v>
      </c>
      <c r="Y43" s="28"/>
      <c r="Z43" s="28"/>
      <c r="AA43" s="28"/>
      <c r="AB43" s="28"/>
      <c r="AC43" s="28"/>
      <c r="AD43" s="28"/>
      <c r="AE43" s="28"/>
      <c r="AF43" s="28"/>
      <c r="AG43" s="29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76.5" x14ac:dyDescent="0.2">
      <c r="A44" s="104" t="s">
        <v>176</v>
      </c>
      <c r="B44" s="105" t="s">
        <v>179</v>
      </c>
      <c r="C44" s="102" t="s">
        <v>353</v>
      </c>
      <c r="D44" s="140">
        <v>550561907.08749998</v>
      </c>
      <c r="E44" s="140">
        <f>E36/D44*100</f>
        <v>36.363636363636367</v>
      </c>
      <c r="F44" s="110" t="s">
        <v>28</v>
      </c>
      <c r="G44" s="110" t="s">
        <v>28</v>
      </c>
      <c r="H44" s="110" t="s">
        <v>28</v>
      </c>
      <c r="I44" s="110" t="s">
        <v>28</v>
      </c>
      <c r="J44" s="110" t="s">
        <v>28</v>
      </c>
      <c r="K44" s="110" t="s">
        <v>28</v>
      </c>
      <c r="L44" s="110" t="s">
        <v>28</v>
      </c>
      <c r="M44" s="110" t="s">
        <v>28</v>
      </c>
      <c r="N44" s="110" t="s">
        <v>28</v>
      </c>
      <c r="O44" s="110" t="s">
        <v>28</v>
      </c>
      <c r="P44" s="110" t="s">
        <v>28</v>
      </c>
      <c r="Q44" s="110" t="s">
        <v>28</v>
      </c>
      <c r="R44" s="110" t="s">
        <v>28</v>
      </c>
      <c r="S44" s="110" t="s">
        <v>28</v>
      </c>
      <c r="T44" s="110" t="s">
        <v>28</v>
      </c>
      <c r="U44" s="110" t="s">
        <v>28</v>
      </c>
      <c r="V44" s="110" t="s">
        <v>28</v>
      </c>
      <c r="W44" s="110" t="s">
        <v>28</v>
      </c>
      <c r="X44" s="127" t="s">
        <v>373</v>
      </c>
      <c r="Y44" s="28"/>
      <c r="Z44" s="28"/>
      <c r="AA44" s="28"/>
      <c r="AB44" s="28"/>
      <c r="AC44" s="28"/>
      <c r="AD44" s="28"/>
      <c r="AE44" s="28"/>
      <c r="AF44" s="28"/>
      <c r="AG44" s="29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38.25" x14ac:dyDescent="0.2">
      <c r="A45" s="104" t="s">
        <v>154</v>
      </c>
      <c r="B45" s="254" t="s">
        <v>461</v>
      </c>
      <c r="C45" s="102" t="s">
        <v>354</v>
      </c>
      <c r="D45" s="110" t="s">
        <v>28</v>
      </c>
      <c r="E45" s="140">
        <v>707008.5</v>
      </c>
      <c r="F45" s="110" t="s">
        <v>28</v>
      </c>
      <c r="G45" s="110" t="s">
        <v>28</v>
      </c>
      <c r="H45" s="110" t="s">
        <v>28</v>
      </c>
      <c r="I45" s="110" t="s">
        <v>28</v>
      </c>
      <c r="J45" s="110" t="s">
        <v>28</v>
      </c>
      <c r="K45" s="110" t="s">
        <v>28</v>
      </c>
      <c r="L45" s="110" t="s">
        <v>28</v>
      </c>
      <c r="M45" s="110" t="s">
        <v>28</v>
      </c>
      <c r="N45" s="110" t="s">
        <v>28</v>
      </c>
      <c r="O45" s="110" t="s">
        <v>28</v>
      </c>
      <c r="P45" s="110" t="s">
        <v>28</v>
      </c>
      <c r="Q45" s="110" t="s">
        <v>28</v>
      </c>
      <c r="R45" s="110" t="s">
        <v>28</v>
      </c>
      <c r="S45" s="110" t="s">
        <v>28</v>
      </c>
      <c r="T45" s="110" t="s">
        <v>28</v>
      </c>
      <c r="U45" s="110" t="s">
        <v>28</v>
      </c>
      <c r="V45" s="110" t="s">
        <v>28</v>
      </c>
      <c r="W45" s="110" t="s">
        <v>28</v>
      </c>
      <c r="X45" s="127" t="s">
        <v>373</v>
      </c>
      <c r="Y45" s="28"/>
      <c r="Z45" s="28"/>
      <c r="AA45" s="28"/>
      <c r="AB45" s="28"/>
      <c r="AC45" s="28"/>
      <c r="AD45" s="28"/>
      <c r="AE45" s="28"/>
      <c r="AF45" s="28"/>
      <c r="AG45" s="29"/>
      <c r="AH45" s="21"/>
      <c r="AI45" s="21"/>
      <c r="AJ45" s="21"/>
      <c r="AK45" s="21"/>
      <c r="AL45" s="21"/>
      <c r="AM45" s="21"/>
      <c r="AN45" s="21"/>
      <c r="AO45" s="21"/>
    </row>
    <row r="46" spans="1:41" s="22" customFormat="1" ht="38.25" x14ac:dyDescent="0.2">
      <c r="A46" s="104" t="s">
        <v>155</v>
      </c>
      <c r="B46" s="254" t="s">
        <v>461</v>
      </c>
      <c r="C46" s="102" t="s">
        <v>355</v>
      </c>
      <c r="D46" s="110" t="s">
        <v>28</v>
      </c>
      <c r="E46" s="140">
        <v>41937.300000000003</v>
      </c>
      <c r="F46" s="110" t="s">
        <v>28</v>
      </c>
      <c r="G46" s="110" t="s">
        <v>28</v>
      </c>
      <c r="H46" s="110" t="s">
        <v>28</v>
      </c>
      <c r="I46" s="110" t="s">
        <v>28</v>
      </c>
      <c r="J46" s="110" t="s">
        <v>28</v>
      </c>
      <c r="K46" s="110" t="s">
        <v>28</v>
      </c>
      <c r="L46" s="110" t="s">
        <v>28</v>
      </c>
      <c r="M46" s="110" t="s">
        <v>28</v>
      </c>
      <c r="N46" s="110" t="s">
        <v>28</v>
      </c>
      <c r="O46" s="110" t="s">
        <v>28</v>
      </c>
      <c r="P46" s="110" t="s">
        <v>28</v>
      </c>
      <c r="Q46" s="110" t="s">
        <v>28</v>
      </c>
      <c r="R46" s="110" t="s">
        <v>28</v>
      </c>
      <c r="S46" s="110" t="s">
        <v>28</v>
      </c>
      <c r="T46" s="110" t="s">
        <v>28</v>
      </c>
      <c r="U46" s="110" t="s">
        <v>28</v>
      </c>
      <c r="V46" s="110" t="s">
        <v>28</v>
      </c>
      <c r="W46" s="110" t="s">
        <v>28</v>
      </c>
      <c r="X46" s="127" t="s">
        <v>373</v>
      </c>
      <c r="Y46" s="28"/>
      <c r="Z46" s="28"/>
      <c r="AA46" s="28"/>
      <c r="AB46" s="28"/>
      <c r="AC46" s="28"/>
      <c r="AD46" s="28"/>
      <c r="AE46" s="28"/>
      <c r="AF46" s="28"/>
      <c r="AG46" s="29"/>
      <c r="AH46" s="21"/>
      <c r="AI46" s="21"/>
      <c r="AJ46" s="21"/>
      <c r="AK46" s="21"/>
      <c r="AL46" s="21"/>
      <c r="AM46" s="21"/>
      <c r="AN46" s="21"/>
      <c r="AO46" s="21"/>
    </row>
    <row r="47" spans="1:41" s="22" customFormat="1" ht="63.75" x14ac:dyDescent="0.2">
      <c r="A47" s="104" t="s">
        <v>208</v>
      </c>
      <c r="B47" s="227" t="s">
        <v>509</v>
      </c>
      <c r="C47" s="102" t="s">
        <v>356</v>
      </c>
      <c r="D47" s="229" t="s">
        <v>518</v>
      </c>
      <c r="E47" s="140">
        <f>E36-E45-E46</f>
        <v>199455384.05000001</v>
      </c>
      <c r="F47" s="110" t="s">
        <v>28</v>
      </c>
      <c r="G47" s="110" t="s">
        <v>28</v>
      </c>
      <c r="H47" s="110" t="s">
        <v>28</v>
      </c>
      <c r="I47" s="110" t="s">
        <v>28</v>
      </c>
      <c r="J47" s="110" t="s">
        <v>28</v>
      </c>
      <c r="K47" s="110" t="s">
        <v>28</v>
      </c>
      <c r="L47" s="110" t="s">
        <v>28</v>
      </c>
      <c r="M47" s="110" t="s">
        <v>28</v>
      </c>
      <c r="N47" s="110" t="s">
        <v>28</v>
      </c>
      <c r="O47" s="110" t="s">
        <v>28</v>
      </c>
      <c r="P47" s="110" t="s">
        <v>28</v>
      </c>
      <c r="Q47" s="110" t="s">
        <v>28</v>
      </c>
      <c r="R47" s="110" t="s">
        <v>28</v>
      </c>
      <c r="S47" s="110" t="s">
        <v>28</v>
      </c>
      <c r="T47" s="110" t="s">
        <v>28</v>
      </c>
      <c r="U47" s="110" t="s">
        <v>28</v>
      </c>
      <c r="V47" s="110" t="s">
        <v>28</v>
      </c>
      <c r="W47" s="110" t="s">
        <v>28</v>
      </c>
      <c r="X47" s="112" t="s">
        <v>28</v>
      </c>
      <c r="Y47" s="28"/>
      <c r="Z47" s="28"/>
      <c r="AA47" s="28"/>
      <c r="AB47" s="28"/>
      <c r="AC47" s="28"/>
      <c r="AD47" s="28"/>
      <c r="AE47" s="28"/>
      <c r="AF47" s="28"/>
      <c r="AG47" s="29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51.75" thickBot="1" x14ac:dyDescent="0.25">
      <c r="A48" s="104" t="s">
        <v>156</v>
      </c>
      <c r="B48" s="105" t="s">
        <v>210</v>
      </c>
      <c r="C48" s="103" t="s">
        <v>357</v>
      </c>
      <c r="D48" s="143">
        <v>31.428000000000001</v>
      </c>
      <c r="E48" s="143">
        <f>E47*D47/100</f>
        <v>55269086.920255005</v>
      </c>
      <c r="F48" s="118" t="s">
        <v>28</v>
      </c>
      <c r="G48" s="118" t="s">
        <v>28</v>
      </c>
      <c r="H48" s="118" t="s">
        <v>28</v>
      </c>
      <c r="I48" s="118" t="s">
        <v>28</v>
      </c>
      <c r="J48" s="118" t="s">
        <v>28</v>
      </c>
      <c r="K48" s="118" t="s">
        <v>28</v>
      </c>
      <c r="L48" s="118" t="s">
        <v>28</v>
      </c>
      <c r="M48" s="118" t="s">
        <v>28</v>
      </c>
      <c r="N48" s="118" t="s">
        <v>28</v>
      </c>
      <c r="O48" s="118" t="s">
        <v>28</v>
      </c>
      <c r="P48" s="118" t="s">
        <v>28</v>
      </c>
      <c r="Q48" s="118" t="s">
        <v>28</v>
      </c>
      <c r="R48" s="118" t="s">
        <v>28</v>
      </c>
      <c r="S48" s="118" t="s">
        <v>28</v>
      </c>
      <c r="T48" s="118" t="s">
        <v>28</v>
      </c>
      <c r="U48" s="118" t="s">
        <v>28</v>
      </c>
      <c r="V48" s="118" t="s">
        <v>28</v>
      </c>
      <c r="W48" s="118" t="s">
        <v>28</v>
      </c>
      <c r="X48" s="129" t="s">
        <v>373</v>
      </c>
      <c r="Y48" s="28"/>
      <c r="Z48" s="28"/>
      <c r="AA48" s="28"/>
      <c r="AB48" s="28"/>
      <c r="AC48" s="28"/>
      <c r="AD48" s="28"/>
      <c r="AE48" s="28"/>
      <c r="AF48" s="28"/>
      <c r="AG48" s="29"/>
      <c r="AH48" s="21"/>
      <c r="AI48" s="21"/>
      <c r="AJ48" s="21"/>
      <c r="AK48" s="21"/>
      <c r="AL48" s="21"/>
      <c r="AM48" s="21"/>
      <c r="AN48" s="21"/>
      <c r="AO48" s="21"/>
    </row>
  </sheetData>
  <mergeCells count="37">
    <mergeCell ref="X5:X9"/>
    <mergeCell ref="C30:C34"/>
    <mergeCell ref="B30:B34"/>
    <mergeCell ref="A30:A34"/>
    <mergeCell ref="X30:X34"/>
    <mergeCell ref="D5:E8"/>
    <mergeCell ref="N7:O8"/>
    <mergeCell ref="B5:B9"/>
    <mergeCell ref="A5:A9"/>
    <mergeCell ref="C5:C9"/>
    <mergeCell ref="F32:G33"/>
    <mergeCell ref="H32:M32"/>
    <mergeCell ref="N32:O33"/>
    <mergeCell ref="P32:U32"/>
    <mergeCell ref="H8:I8"/>
    <mergeCell ref="L8:M8"/>
    <mergeCell ref="F5:W5"/>
    <mergeCell ref="F7:G8"/>
    <mergeCell ref="H7:M7"/>
    <mergeCell ref="P7:U7"/>
    <mergeCell ref="V6:W8"/>
    <mergeCell ref="H33:I33"/>
    <mergeCell ref="L33:M33"/>
    <mergeCell ref="P33:Q33"/>
    <mergeCell ref="T33:U33"/>
    <mergeCell ref="A1:X1"/>
    <mergeCell ref="A3:X3"/>
    <mergeCell ref="A28:X28"/>
    <mergeCell ref="D30:E33"/>
    <mergeCell ref="F30:W30"/>
    <mergeCell ref="F31:M31"/>
    <mergeCell ref="N31:U31"/>
    <mergeCell ref="V31:W33"/>
    <mergeCell ref="P8:Q8"/>
    <mergeCell ref="T8:U8"/>
    <mergeCell ref="F6:M6"/>
    <mergeCell ref="N6:U6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70" zoomScaleSheetLayoutView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8.85546875" defaultRowHeight="15" x14ac:dyDescent="0.25"/>
  <cols>
    <col min="1" max="1" width="42.140625" style="23" customWidth="1"/>
    <col min="2" max="2" width="39.85546875" style="23" customWidth="1"/>
    <col min="3" max="3" width="7.7109375" style="23" customWidth="1"/>
    <col min="4" max="4" width="11.5703125" style="23" customWidth="1"/>
    <col min="5" max="5" width="14.28515625" style="23" customWidth="1"/>
    <col min="6" max="6" width="12.42578125" style="23" bestFit="1" customWidth="1"/>
    <col min="7" max="7" width="14.28515625" style="23" customWidth="1"/>
    <col min="8" max="8" width="14.28515625" style="23" bestFit="1" customWidth="1"/>
    <col min="9" max="10" width="14.28515625" style="23" customWidth="1"/>
    <col min="11" max="11" width="20.7109375" style="20" customWidth="1"/>
    <col min="12" max="12" width="10.7109375" style="20" customWidth="1"/>
    <col min="13" max="13" width="16.28515625" style="20" customWidth="1"/>
    <col min="14" max="14" width="10.7109375" style="20" customWidth="1"/>
    <col min="15" max="15" width="16.28515625" style="20" customWidth="1"/>
    <col min="16" max="16" width="20.7109375" style="20" customWidth="1"/>
    <col min="17" max="17" width="20" style="20" customWidth="1"/>
    <col min="18" max="16384" width="8.85546875" style="20"/>
  </cols>
  <sheetData>
    <row r="1" spans="1:25" ht="28.15" customHeight="1" x14ac:dyDescent="0.25">
      <c r="A1" s="260" t="s">
        <v>388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</row>
    <row r="2" spans="1:25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25" s="22" customFormat="1" ht="44.45" customHeight="1" x14ac:dyDescent="0.25">
      <c r="A3" s="263" t="s">
        <v>17</v>
      </c>
      <c r="B3" s="263" t="s">
        <v>66</v>
      </c>
      <c r="C3" s="263" t="s">
        <v>18</v>
      </c>
      <c r="D3" s="287" t="s">
        <v>109</v>
      </c>
      <c r="E3" s="261"/>
      <c r="F3" s="273" t="s">
        <v>157</v>
      </c>
      <c r="G3" s="273"/>
      <c r="H3" s="273"/>
      <c r="I3" s="273"/>
      <c r="J3" s="287" t="s">
        <v>167</v>
      </c>
      <c r="K3" s="29"/>
      <c r="L3" s="29"/>
      <c r="M3" s="29"/>
      <c r="N3" s="29"/>
      <c r="O3" s="29"/>
      <c r="P3" s="29"/>
      <c r="Q3" s="29"/>
      <c r="R3" s="21"/>
      <c r="S3" s="21"/>
      <c r="T3" s="21"/>
      <c r="U3" s="21"/>
      <c r="V3" s="21"/>
      <c r="W3" s="21"/>
      <c r="X3" s="21"/>
      <c r="Y3" s="21"/>
    </row>
    <row r="4" spans="1:25" s="22" customFormat="1" ht="39.75" customHeight="1" x14ac:dyDescent="0.25">
      <c r="A4" s="264"/>
      <c r="B4" s="264"/>
      <c r="C4" s="264"/>
      <c r="D4" s="308"/>
      <c r="E4" s="262"/>
      <c r="F4" s="287" t="s">
        <v>141</v>
      </c>
      <c r="G4" s="261"/>
      <c r="H4" s="287" t="s">
        <v>142</v>
      </c>
      <c r="I4" s="261"/>
      <c r="J4" s="308"/>
      <c r="K4" s="29"/>
      <c r="L4" s="29"/>
      <c r="M4" s="29"/>
      <c r="N4" s="29"/>
      <c r="O4" s="29"/>
      <c r="P4" s="29"/>
      <c r="Q4" s="29"/>
      <c r="R4" s="21"/>
      <c r="S4" s="21"/>
      <c r="T4" s="21"/>
      <c r="U4" s="21"/>
      <c r="V4" s="21"/>
      <c r="W4" s="21"/>
      <c r="X4" s="21"/>
      <c r="Y4" s="21"/>
    </row>
    <row r="5" spans="1:25" s="22" customFormat="1" ht="16.5" customHeight="1" x14ac:dyDescent="0.25">
      <c r="A5" s="307"/>
      <c r="B5" s="307"/>
      <c r="C5" s="307"/>
      <c r="D5" s="236" t="s">
        <v>67</v>
      </c>
      <c r="E5" s="236" t="s">
        <v>68</v>
      </c>
      <c r="F5" s="236" t="s">
        <v>67</v>
      </c>
      <c r="G5" s="236" t="s">
        <v>68</v>
      </c>
      <c r="H5" s="236" t="s">
        <v>67</v>
      </c>
      <c r="I5" s="236" t="s">
        <v>68</v>
      </c>
      <c r="J5" s="289"/>
      <c r="K5" s="29"/>
      <c r="L5" s="29"/>
      <c r="M5" s="29"/>
      <c r="N5" s="29"/>
      <c r="O5" s="29"/>
      <c r="P5" s="29"/>
      <c r="Q5" s="29"/>
      <c r="R5" s="21"/>
      <c r="S5" s="21"/>
      <c r="T5" s="21"/>
      <c r="U5" s="21"/>
      <c r="V5" s="21"/>
      <c r="W5" s="21"/>
      <c r="X5" s="21"/>
      <c r="Y5" s="21"/>
    </row>
    <row r="6" spans="1:25" s="22" customFormat="1" ht="13.5" thickBot="1" x14ac:dyDescent="0.3">
      <c r="A6" s="92" t="s">
        <v>2</v>
      </c>
      <c r="B6" s="94" t="s">
        <v>4</v>
      </c>
      <c r="C6" s="99" t="s">
        <v>3</v>
      </c>
      <c r="D6" s="99" t="s">
        <v>5</v>
      </c>
      <c r="E6" s="99" t="s">
        <v>8</v>
      </c>
      <c r="F6" s="99" t="s">
        <v>22</v>
      </c>
      <c r="G6" s="99" t="s">
        <v>23</v>
      </c>
      <c r="H6" s="99" t="s">
        <v>24</v>
      </c>
      <c r="I6" s="99" t="s">
        <v>25</v>
      </c>
      <c r="J6" s="100" t="s">
        <v>26</v>
      </c>
      <c r="K6" s="28"/>
      <c r="L6" s="28"/>
      <c r="M6" s="28"/>
      <c r="N6" s="28"/>
      <c r="O6" s="28"/>
      <c r="P6" s="28"/>
      <c r="Q6" s="29"/>
      <c r="R6" s="21"/>
      <c r="S6" s="21"/>
      <c r="T6" s="21"/>
      <c r="U6" s="21"/>
      <c r="V6" s="21"/>
      <c r="W6" s="21"/>
      <c r="X6" s="21"/>
      <c r="Y6" s="21"/>
    </row>
    <row r="7" spans="1:25" s="22" customFormat="1" ht="25.5" x14ac:dyDescent="0.2">
      <c r="A7" s="124" t="s">
        <v>423</v>
      </c>
      <c r="B7" s="123" t="s">
        <v>186</v>
      </c>
      <c r="C7" s="101" t="s">
        <v>29</v>
      </c>
      <c r="D7" s="150" t="s">
        <v>416</v>
      </c>
      <c r="E7" s="135" t="s">
        <v>28</v>
      </c>
      <c r="F7" s="108" t="s">
        <v>184</v>
      </c>
      <c r="G7" s="120" t="s">
        <v>28</v>
      </c>
      <c r="H7" s="108" t="s">
        <v>185</v>
      </c>
      <c r="I7" s="120" t="s">
        <v>28</v>
      </c>
      <c r="J7" s="109" t="s">
        <v>307</v>
      </c>
      <c r="K7" s="28"/>
      <c r="L7" s="28"/>
      <c r="M7" s="28"/>
      <c r="N7" s="28"/>
      <c r="O7" s="28"/>
      <c r="P7" s="28"/>
      <c r="Q7" s="29"/>
      <c r="R7" s="21"/>
      <c r="S7" s="21"/>
      <c r="T7" s="21"/>
      <c r="U7" s="21"/>
      <c r="V7" s="21"/>
      <c r="W7" s="21"/>
      <c r="X7" s="21"/>
      <c r="Y7" s="21"/>
    </row>
    <row r="8" spans="1:25" s="22" customFormat="1" ht="38.25" x14ac:dyDescent="0.2">
      <c r="A8" s="124" t="s">
        <v>424</v>
      </c>
      <c r="B8" s="123" t="s">
        <v>187</v>
      </c>
      <c r="C8" s="102" t="s">
        <v>30</v>
      </c>
      <c r="D8" s="136" t="s">
        <v>28</v>
      </c>
      <c r="E8" s="136" t="s">
        <v>28</v>
      </c>
      <c r="F8" s="111" t="s">
        <v>309</v>
      </c>
      <c r="G8" s="110" t="s">
        <v>28</v>
      </c>
      <c r="H8" s="111" t="s">
        <v>310</v>
      </c>
      <c r="I8" s="110" t="s">
        <v>28</v>
      </c>
      <c r="J8" s="114" t="s">
        <v>308</v>
      </c>
      <c r="K8" s="28"/>
      <c r="L8" s="28"/>
      <c r="M8" s="28"/>
      <c r="N8" s="28"/>
      <c r="O8" s="28"/>
      <c r="P8" s="28"/>
      <c r="Q8" s="29"/>
      <c r="R8" s="21"/>
      <c r="S8" s="21"/>
      <c r="T8" s="21"/>
      <c r="U8" s="21"/>
      <c r="V8" s="21"/>
      <c r="W8" s="21"/>
      <c r="X8" s="21"/>
      <c r="Y8" s="21"/>
    </row>
    <row r="9" spans="1:25" s="22" customFormat="1" ht="51" x14ac:dyDescent="0.2">
      <c r="A9" s="124" t="s">
        <v>425</v>
      </c>
      <c r="B9" s="123" t="s">
        <v>194</v>
      </c>
      <c r="C9" s="102" t="s">
        <v>31</v>
      </c>
      <c r="D9" s="136" t="s">
        <v>28</v>
      </c>
      <c r="E9" s="136" t="s">
        <v>28</v>
      </c>
      <c r="F9" s="111" t="s">
        <v>195</v>
      </c>
      <c r="G9" s="110" t="s">
        <v>28</v>
      </c>
      <c r="H9" s="110" t="s">
        <v>28</v>
      </c>
      <c r="I9" s="110" t="s">
        <v>28</v>
      </c>
      <c r="J9" s="114" t="s">
        <v>312</v>
      </c>
      <c r="K9" s="28"/>
      <c r="L9" s="28"/>
      <c r="M9" s="28"/>
      <c r="N9" s="28"/>
      <c r="O9" s="28"/>
      <c r="P9" s="28"/>
      <c r="Q9" s="29"/>
      <c r="R9" s="21"/>
      <c r="S9" s="21"/>
      <c r="T9" s="21"/>
      <c r="U9" s="21"/>
      <c r="V9" s="21"/>
      <c r="W9" s="21"/>
      <c r="X9" s="21"/>
      <c r="Y9" s="21"/>
    </row>
    <row r="10" spans="1:25" s="22" customFormat="1" ht="38.25" x14ac:dyDescent="0.2">
      <c r="A10" s="124" t="s">
        <v>426</v>
      </c>
      <c r="B10" s="123" t="s">
        <v>188</v>
      </c>
      <c r="C10" s="102" t="s">
        <v>119</v>
      </c>
      <c r="D10" s="136" t="s">
        <v>28</v>
      </c>
      <c r="E10" s="136" t="s">
        <v>28</v>
      </c>
      <c r="F10" s="111" t="s">
        <v>322</v>
      </c>
      <c r="G10" s="110" t="s">
        <v>28</v>
      </c>
      <c r="H10" s="110" t="s">
        <v>28</v>
      </c>
      <c r="I10" s="110" t="s">
        <v>28</v>
      </c>
      <c r="J10" s="114" t="s">
        <v>324</v>
      </c>
      <c r="K10" s="28"/>
      <c r="L10" s="28"/>
      <c r="M10" s="28"/>
      <c r="N10" s="28"/>
      <c r="O10" s="28"/>
      <c r="P10" s="28"/>
      <c r="Q10" s="29"/>
      <c r="R10" s="21"/>
      <c r="S10" s="21"/>
      <c r="T10" s="21"/>
      <c r="U10" s="21"/>
      <c r="V10" s="21"/>
      <c r="W10" s="21"/>
      <c r="X10" s="21"/>
      <c r="Y10" s="21"/>
    </row>
    <row r="11" spans="1:25" s="22" customFormat="1" ht="38.25" x14ac:dyDescent="0.2">
      <c r="A11" s="124" t="s">
        <v>427</v>
      </c>
      <c r="B11" s="123" t="s">
        <v>146</v>
      </c>
      <c r="C11" s="102" t="s">
        <v>120</v>
      </c>
      <c r="D11" s="136" t="s">
        <v>28</v>
      </c>
      <c r="E11" s="136" t="s">
        <v>28</v>
      </c>
      <c r="F11" s="113" t="s">
        <v>196</v>
      </c>
      <c r="G11" s="110" t="s">
        <v>28</v>
      </c>
      <c r="H11" s="113" t="s">
        <v>197</v>
      </c>
      <c r="I11" s="110" t="s">
        <v>28</v>
      </c>
      <c r="J11" s="112" t="s">
        <v>28</v>
      </c>
      <c r="K11" s="28"/>
      <c r="L11" s="28"/>
      <c r="M11" s="28"/>
      <c r="N11" s="28"/>
      <c r="O11" s="28"/>
      <c r="P11" s="28"/>
      <c r="Q11" s="29"/>
      <c r="R11" s="21"/>
      <c r="S11" s="21"/>
      <c r="T11" s="21"/>
      <c r="U11" s="21"/>
      <c r="V11" s="21"/>
      <c r="W11" s="21"/>
      <c r="X11" s="21"/>
      <c r="Y11" s="21"/>
    </row>
    <row r="12" spans="1:25" s="22" customFormat="1" ht="38.25" x14ac:dyDescent="0.2">
      <c r="A12" s="124" t="s">
        <v>145</v>
      </c>
      <c r="B12" s="123" t="s">
        <v>190</v>
      </c>
      <c r="C12" s="102" t="s">
        <v>121</v>
      </c>
      <c r="D12" s="136" t="s">
        <v>28</v>
      </c>
      <c r="E12" s="157" t="s">
        <v>417</v>
      </c>
      <c r="F12" s="121" t="s">
        <v>202</v>
      </c>
      <c r="G12" s="113" t="s">
        <v>203</v>
      </c>
      <c r="H12" s="121" t="s">
        <v>191</v>
      </c>
      <c r="I12" s="113" t="s">
        <v>189</v>
      </c>
      <c r="J12" s="112" t="s">
        <v>28</v>
      </c>
      <c r="K12" s="28"/>
      <c r="L12" s="28"/>
      <c r="M12" s="28"/>
      <c r="N12" s="28"/>
      <c r="O12" s="28"/>
      <c r="P12" s="28"/>
      <c r="Q12" s="29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76.5" x14ac:dyDescent="0.2">
      <c r="A13" s="124" t="s">
        <v>192</v>
      </c>
      <c r="B13" s="123" t="s">
        <v>193</v>
      </c>
      <c r="C13" s="102" t="s">
        <v>122</v>
      </c>
      <c r="D13" s="151" t="s">
        <v>418</v>
      </c>
      <c r="E13" s="136" t="s">
        <v>28</v>
      </c>
      <c r="F13" s="111" t="s">
        <v>205</v>
      </c>
      <c r="G13" s="113" t="s">
        <v>206</v>
      </c>
      <c r="H13" s="111" t="s">
        <v>295</v>
      </c>
      <c r="I13" s="113" t="s">
        <v>296</v>
      </c>
      <c r="J13" s="114" t="s">
        <v>326</v>
      </c>
      <c r="K13" s="28"/>
      <c r="L13" s="28"/>
      <c r="M13" s="28"/>
      <c r="N13" s="28"/>
      <c r="O13" s="28"/>
      <c r="P13" s="28"/>
      <c r="Q13" s="29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38.25" x14ac:dyDescent="0.2">
      <c r="A14" s="124" t="s">
        <v>158</v>
      </c>
      <c r="B14" s="254" t="s">
        <v>461</v>
      </c>
      <c r="C14" s="102" t="s">
        <v>123</v>
      </c>
      <c r="D14" s="136" t="s">
        <v>28</v>
      </c>
      <c r="E14" s="151" t="s">
        <v>297</v>
      </c>
      <c r="F14" s="110" t="s">
        <v>28</v>
      </c>
      <c r="G14" s="93" t="s">
        <v>440</v>
      </c>
      <c r="H14" s="110" t="s">
        <v>28</v>
      </c>
      <c r="I14" s="93" t="s">
        <v>442</v>
      </c>
      <c r="J14" s="95" t="s">
        <v>327</v>
      </c>
      <c r="K14" s="28"/>
      <c r="L14" s="28"/>
      <c r="M14" s="28"/>
      <c r="N14" s="28"/>
      <c r="O14" s="28"/>
      <c r="P14" s="28"/>
      <c r="Q14" s="29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38.25" x14ac:dyDescent="0.2">
      <c r="A15" s="124" t="s">
        <v>159</v>
      </c>
      <c r="B15" s="254" t="s">
        <v>461</v>
      </c>
      <c r="C15" s="102" t="s">
        <v>353</v>
      </c>
      <c r="D15" s="136" t="s">
        <v>28</v>
      </c>
      <c r="E15" s="151" t="s">
        <v>298</v>
      </c>
      <c r="F15" s="110" t="s">
        <v>28</v>
      </c>
      <c r="G15" s="93" t="s">
        <v>441</v>
      </c>
      <c r="H15" s="110" t="s">
        <v>28</v>
      </c>
      <c r="I15" s="93" t="s">
        <v>443</v>
      </c>
      <c r="J15" s="95" t="s">
        <v>328</v>
      </c>
      <c r="K15" s="28"/>
      <c r="L15" s="28"/>
      <c r="M15" s="28"/>
      <c r="N15" s="28"/>
      <c r="O15" s="28"/>
      <c r="P15" s="28"/>
      <c r="Q15" s="29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63.75" x14ac:dyDescent="0.2">
      <c r="A16" s="124" t="s">
        <v>211</v>
      </c>
      <c r="B16" s="227" t="s">
        <v>509</v>
      </c>
      <c r="C16" s="102" t="s">
        <v>354</v>
      </c>
      <c r="D16" s="228" t="s">
        <v>516</v>
      </c>
      <c r="E16" s="151" t="s">
        <v>419</v>
      </c>
      <c r="F16" s="110" t="s">
        <v>28</v>
      </c>
      <c r="G16" s="113" t="s">
        <v>209</v>
      </c>
      <c r="H16" s="110" t="s">
        <v>28</v>
      </c>
      <c r="I16" s="113" t="s">
        <v>299</v>
      </c>
      <c r="J16" s="112" t="s">
        <v>28</v>
      </c>
      <c r="K16" s="28"/>
      <c r="L16" s="28"/>
      <c r="M16" s="28"/>
      <c r="N16" s="28"/>
      <c r="O16" s="28"/>
      <c r="P16" s="28"/>
      <c r="Q16" s="29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51" x14ac:dyDescent="0.2">
      <c r="A17" s="124" t="s">
        <v>160</v>
      </c>
      <c r="B17" s="123" t="s">
        <v>210</v>
      </c>
      <c r="C17" s="102" t="s">
        <v>355</v>
      </c>
      <c r="D17" s="136" t="s">
        <v>28</v>
      </c>
      <c r="E17" s="151" t="s">
        <v>420</v>
      </c>
      <c r="F17" s="111" t="s">
        <v>303</v>
      </c>
      <c r="G17" s="113" t="s">
        <v>212</v>
      </c>
      <c r="H17" s="111" t="s">
        <v>304</v>
      </c>
      <c r="I17" s="113" t="s">
        <v>305</v>
      </c>
      <c r="J17" s="112" t="s">
        <v>28</v>
      </c>
      <c r="K17" s="28"/>
      <c r="L17" s="28"/>
      <c r="M17" s="28"/>
      <c r="N17" s="28"/>
      <c r="O17" s="28"/>
      <c r="P17" s="28"/>
      <c r="Q17" s="29"/>
      <c r="R17" s="21"/>
      <c r="S17" s="21"/>
      <c r="T17" s="21"/>
      <c r="U17" s="21"/>
      <c r="V17" s="21"/>
      <c r="W17" s="21"/>
      <c r="X17" s="21"/>
      <c r="Y17" s="21"/>
    </row>
    <row r="18" spans="1:25" ht="26.25" thickBot="1" x14ac:dyDescent="0.25">
      <c r="A18" s="254" t="s">
        <v>461</v>
      </c>
      <c r="B18" s="123" t="s">
        <v>144</v>
      </c>
      <c r="C18" s="122">
        <v>120</v>
      </c>
      <c r="D18" s="149" t="s">
        <v>28</v>
      </c>
      <c r="E18" s="158" t="s">
        <v>306</v>
      </c>
      <c r="F18" s="116" t="s">
        <v>306</v>
      </c>
      <c r="G18" s="118" t="s">
        <v>28</v>
      </c>
      <c r="H18" s="116" t="s">
        <v>306</v>
      </c>
      <c r="I18" s="118" t="s">
        <v>28</v>
      </c>
      <c r="J18" s="159" t="s">
        <v>325</v>
      </c>
    </row>
    <row r="19" spans="1:25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25" x14ac:dyDescent="0.25">
      <c r="A20" s="173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25" x14ac:dyDescent="0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25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25" ht="28.15" customHeight="1" x14ac:dyDescent="0.25">
      <c r="A23" s="260" t="s">
        <v>388</v>
      </c>
      <c r="B23" s="260"/>
      <c r="C23" s="260"/>
      <c r="D23" s="260"/>
      <c r="E23" s="260"/>
      <c r="F23" s="260"/>
      <c r="G23" s="260"/>
      <c r="H23" s="260"/>
      <c r="I23" s="260"/>
      <c r="J23" s="260"/>
      <c r="K23" s="12"/>
      <c r="L23" s="12"/>
      <c r="M23" s="12"/>
      <c r="N23" s="12"/>
      <c r="O23" s="12"/>
    </row>
    <row r="24" spans="1:25" x14ac:dyDescent="0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25" s="22" customFormat="1" ht="44.45" customHeight="1" x14ac:dyDescent="0.25">
      <c r="A25" s="263" t="s">
        <v>17</v>
      </c>
      <c r="B25" s="263" t="s">
        <v>66</v>
      </c>
      <c r="C25" s="263" t="s">
        <v>18</v>
      </c>
      <c r="D25" s="287" t="s">
        <v>369</v>
      </c>
      <c r="E25" s="261"/>
      <c r="F25" s="273" t="s">
        <v>157</v>
      </c>
      <c r="G25" s="273"/>
      <c r="H25" s="273"/>
      <c r="I25" s="273"/>
      <c r="J25" s="287" t="s">
        <v>167</v>
      </c>
      <c r="K25" s="29"/>
      <c r="L25" s="29"/>
      <c r="M25" s="29"/>
      <c r="N25" s="29"/>
      <c r="O25" s="29"/>
      <c r="P25" s="29"/>
      <c r="Q25" s="29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39.75" customHeight="1" x14ac:dyDescent="0.25">
      <c r="A26" s="264"/>
      <c r="B26" s="264"/>
      <c r="C26" s="264"/>
      <c r="D26" s="308"/>
      <c r="E26" s="262"/>
      <c r="F26" s="287" t="s">
        <v>141</v>
      </c>
      <c r="G26" s="261"/>
      <c r="H26" s="287" t="s">
        <v>142</v>
      </c>
      <c r="I26" s="261"/>
      <c r="J26" s="308"/>
      <c r="K26" s="29"/>
      <c r="L26" s="29"/>
      <c r="M26" s="29"/>
      <c r="N26" s="29"/>
      <c r="O26" s="29"/>
      <c r="P26" s="29"/>
      <c r="Q26" s="29"/>
      <c r="R26" s="21"/>
      <c r="S26" s="21"/>
      <c r="T26" s="21"/>
      <c r="U26" s="21"/>
      <c r="V26" s="21"/>
      <c r="W26" s="21"/>
      <c r="X26" s="21"/>
      <c r="Y26" s="21"/>
    </row>
    <row r="27" spans="1:25" s="22" customFormat="1" ht="19.5" customHeight="1" x14ac:dyDescent="0.25">
      <c r="A27" s="307"/>
      <c r="B27" s="307"/>
      <c r="C27" s="307"/>
      <c r="D27" s="236" t="s">
        <v>67</v>
      </c>
      <c r="E27" s="236" t="s">
        <v>68</v>
      </c>
      <c r="F27" s="236" t="s">
        <v>67</v>
      </c>
      <c r="G27" s="236" t="s">
        <v>68</v>
      </c>
      <c r="H27" s="236" t="s">
        <v>67</v>
      </c>
      <c r="I27" s="236" t="s">
        <v>68</v>
      </c>
      <c r="J27" s="289"/>
      <c r="K27" s="29"/>
      <c r="L27" s="29"/>
      <c r="M27" s="29"/>
      <c r="N27" s="29"/>
      <c r="O27" s="29"/>
      <c r="P27" s="29"/>
      <c r="Q27" s="29"/>
      <c r="R27" s="21"/>
      <c r="S27" s="21"/>
      <c r="T27" s="21"/>
      <c r="U27" s="21"/>
      <c r="V27" s="21"/>
      <c r="W27" s="21"/>
      <c r="X27" s="21"/>
      <c r="Y27" s="21"/>
    </row>
    <row r="28" spans="1:25" s="22" customFormat="1" ht="13.5" thickBot="1" x14ac:dyDescent="0.3">
      <c r="A28" s="92" t="s">
        <v>2</v>
      </c>
      <c r="B28" s="94" t="s">
        <v>4</v>
      </c>
      <c r="C28" s="99" t="s">
        <v>3</v>
      </c>
      <c r="D28" s="99" t="s">
        <v>5</v>
      </c>
      <c r="E28" s="99" t="s">
        <v>8</v>
      </c>
      <c r="F28" s="99" t="s">
        <v>22</v>
      </c>
      <c r="G28" s="99" t="s">
        <v>23</v>
      </c>
      <c r="H28" s="99" t="s">
        <v>24</v>
      </c>
      <c r="I28" s="99" t="s">
        <v>25</v>
      </c>
      <c r="J28" s="100" t="s">
        <v>26</v>
      </c>
      <c r="K28" s="28"/>
      <c r="L28" s="28"/>
      <c r="M28" s="28"/>
      <c r="N28" s="28"/>
      <c r="O28" s="28"/>
      <c r="P28" s="28"/>
      <c r="Q28" s="29"/>
      <c r="R28" s="21"/>
      <c r="S28" s="21"/>
      <c r="T28" s="21"/>
      <c r="U28" s="21"/>
      <c r="V28" s="21"/>
      <c r="W28" s="21"/>
      <c r="X28" s="21"/>
      <c r="Y28" s="21"/>
    </row>
    <row r="29" spans="1:25" s="22" customFormat="1" ht="25.5" x14ac:dyDescent="0.2">
      <c r="A29" s="124" t="s">
        <v>423</v>
      </c>
      <c r="B29" s="123" t="s">
        <v>186</v>
      </c>
      <c r="C29" s="101" t="s">
        <v>29</v>
      </c>
      <c r="D29" s="194">
        <f>F29+H29</f>
        <v>588424.17000000004</v>
      </c>
      <c r="E29" s="135" t="s">
        <v>28</v>
      </c>
      <c r="F29" s="139">
        <v>373303.26</v>
      </c>
      <c r="G29" s="120" t="s">
        <v>28</v>
      </c>
      <c r="H29" s="199">
        <v>215120.91</v>
      </c>
      <c r="I29" s="120" t="s">
        <v>28</v>
      </c>
      <c r="J29" s="125" t="s">
        <v>373</v>
      </c>
      <c r="K29" s="28"/>
      <c r="L29" s="28"/>
      <c r="M29" s="28"/>
      <c r="N29" s="28"/>
      <c r="O29" s="28"/>
      <c r="P29" s="28"/>
      <c r="Q29" s="29"/>
      <c r="R29" s="21"/>
      <c r="S29" s="21"/>
      <c r="T29" s="21"/>
      <c r="U29" s="21"/>
      <c r="V29" s="21"/>
      <c r="W29" s="21"/>
      <c r="X29" s="21"/>
      <c r="Y29" s="21"/>
    </row>
    <row r="30" spans="1:25" s="22" customFormat="1" ht="38.25" x14ac:dyDescent="0.2">
      <c r="A30" s="124" t="s">
        <v>424</v>
      </c>
      <c r="B30" s="123" t="s">
        <v>187</v>
      </c>
      <c r="C30" s="102" t="s">
        <v>30</v>
      </c>
      <c r="D30" s="136" t="s">
        <v>28</v>
      </c>
      <c r="E30" s="136" t="s">
        <v>28</v>
      </c>
      <c r="F30" s="140">
        <v>164759.76</v>
      </c>
      <c r="G30" s="110" t="s">
        <v>28</v>
      </c>
      <c r="H30" s="140">
        <v>90339.45</v>
      </c>
      <c r="I30" s="110" t="s">
        <v>28</v>
      </c>
      <c r="J30" s="127" t="s">
        <v>373</v>
      </c>
      <c r="K30" s="28"/>
      <c r="L30" s="28"/>
      <c r="M30" s="28"/>
      <c r="N30" s="28"/>
      <c r="O30" s="28"/>
      <c r="P30" s="28"/>
      <c r="Q30" s="29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51" x14ac:dyDescent="0.2">
      <c r="A31" s="124" t="s">
        <v>425</v>
      </c>
      <c r="B31" s="123" t="s">
        <v>194</v>
      </c>
      <c r="C31" s="102" t="s">
        <v>31</v>
      </c>
      <c r="D31" s="136" t="s">
        <v>28</v>
      </c>
      <c r="E31" s="136" t="s">
        <v>28</v>
      </c>
      <c r="F31" s="140">
        <v>45010.35</v>
      </c>
      <c r="G31" s="110" t="s">
        <v>28</v>
      </c>
      <c r="H31" s="110" t="s">
        <v>28</v>
      </c>
      <c r="I31" s="110" t="s">
        <v>28</v>
      </c>
      <c r="J31" s="127" t="s">
        <v>373</v>
      </c>
      <c r="K31" s="28"/>
      <c r="L31" s="28"/>
      <c r="M31" s="28"/>
      <c r="N31" s="28"/>
      <c r="O31" s="28"/>
      <c r="P31" s="28"/>
      <c r="Q31" s="29"/>
      <c r="R31" s="21"/>
      <c r="S31" s="21"/>
      <c r="T31" s="21"/>
      <c r="U31" s="21"/>
      <c r="V31" s="21"/>
      <c r="W31" s="21"/>
      <c r="X31" s="21"/>
      <c r="Y31" s="21"/>
    </row>
    <row r="32" spans="1:25" s="22" customFormat="1" ht="38.25" x14ac:dyDescent="0.2">
      <c r="A32" s="124" t="s">
        <v>426</v>
      </c>
      <c r="B32" s="123" t="s">
        <v>188</v>
      </c>
      <c r="C32" s="102" t="s">
        <v>119</v>
      </c>
      <c r="D32" s="136" t="s">
        <v>28</v>
      </c>
      <c r="E32" s="136" t="s">
        <v>28</v>
      </c>
      <c r="F32" s="140">
        <v>98317.89</v>
      </c>
      <c r="G32" s="110" t="s">
        <v>28</v>
      </c>
      <c r="H32" s="110" t="s">
        <v>28</v>
      </c>
      <c r="I32" s="110" t="s">
        <v>28</v>
      </c>
      <c r="J32" s="127" t="s">
        <v>373</v>
      </c>
      <c r="K32" s="28"/>
      <c r="L32" s="28"/>
      <c r="M32" s="28"/>
      <c r="N32" s="28"/>
      <c r="O32" s="28"/>
      <c r="P32" s="28"/>
      <c r="Q32" s="29"/>
      <c r="R32" s="21"/>
      <c r="S32" s="21"/>
      <c r="T32" s="21"/>
      <c r="U32" s="21"/>
      <c r="V32" s="21"/>
      <c r="W32" s="21"/>
      <c r="X32" s="21"/>
      <c r="Y32" s="21"/>
    </row>
    <row r="33" spans="1:25" s="22" customFormat="1" ht="38.25" x14ac:dyDescent="0.2">
      <c r="A33" s="124" t="s">
        <v>427</v>
      </c>
      <c r="B33" s="123" t="s">
        <v>146</v>
      </c>
      <c r="C33" s="102" t="s">
        <v>120</v>
      </c>
      <c r="D33" s="136" t="s">
        <v>28</v>
      </c>
      <c r="E33" s="136" t="s">
        <v>28</v>
      </c>
      <c r="F33" s="140">
        <f>F29-F30-F31-F32</f>
        <v>65215.259999999995</v>
      </c>
      <c r="G33" s="110" t="s">
        <v>28</v>
      </c>
      <c r="H33" s="140">
        <f>H29-H30</f>
        <v>124781.46</v>
      </c>
      <c r="I33" s="110" t="s">
        <v>28</v>
      </c>
      <c r="J33" s="112" t="s">
        <v>28</v>
      </c>
      <c r="K33" s="28"/>
      <c r="L33" s="28"/>
      <c r="M33" s="28"/>
      <c r="N33" s="28"/>
      <c r="O33" s="28"/>
      <c r="P33" s="28"/>
      <c r="Q33" s="29"/>
      <c r="R33" s="21"/>
      <c r="S33" s="21"/>
      <c r="T33" s="21"/>
      <c r="U33" s="21"/>
      <c r="V33" s="21"/>
      <c r="W33" s="21"/>
      <c r="X33" s="21"/>
      <c r="Y33" s="21"/>
    </row>
    <row r="34" spans="1:25" s="22" customFormat="1" ht="38.25" x14ac:dyDescent="0.2">
      <c r="A34" s="124" t="s">
        <v>145</v>
      </c>
      <c r="B34" s="123" t="s">
        <v>190</v>
      </c>
      <c r="C34" s="102" t="s">
        <v>121</v>
      </c>
      <c r="D34" s="136" t="s">
        <v>28</v>
      </c>
      <c r="E34" s="137">
        <f>G34+I34</f>
        <v>6565149.2999999998</v>
      </c>
      <c r="F34" s="195">
        <v>5</v>
      </c>
      <c r="G34" s="140">
        <f>F33*F34</f>
        <v>326076.3</v>
      </c>
      <c r="H34" s="140">
        <v>50</v>
      </c>
      <c r="I34" s="140">
        <f>H33*H34</f>
        <v>6239073</v>
      </c>
      <c r="J34" s="112" t="s">
        <v>28</v>
      </c>
      <c r="K34" s="28"/>
      <c r="L34" s="28"/>
      <c r="M34" s="28"/>
      <c r="N34" s="28"/>
      <c r="O34" s="28"/>
      <c r="P34" s="28"/>
      <c r="Q34" s="29"/>
      <c r="R34" s="21"/>
      <c r="S34" s="21"/>
      <c r="T34" s="21"/>
      <c r="U34" s="21"/>
      <c r="V34" s="21"/>
      <c r="W34" s="21"/>
      <c r="X34" s="21"/>
      <c r="Y34" s="21"/>
    </row>
    <row r="35" spans="1:25" s="22" customFormat="1" ht="76.5" x14ac:dyDescent="0.2">
      <c r="A35" s="124" t="s">
        <v>192</v>
      </c>
      <c r="B35" s="123" t="s">
        <v>193</v>
      </c>
      <c r="C35" s="102" t="s">
        <v>122</v>
      </c>
      <c r="D35" s="197">
        <f>F35+H35</f>
        <v>1798780.19</v>
      </c>
      <c r="E35" s="136" t="s">
        <v>28</v>
      </c>
      <c r="F35" s="140">
        <v>172408.5</v>
      </c>
      <c r="G35" s="140">
        <f>F35/G34*100</f>
        <v>52.873667911467351</v>
      </c>
      <c r="H35" s="140">
        <v>1626371.69</v>
      </c>
      <c r="I35" s="140">
        <f>H35/I34*100</f>
        <v>26.067521409029837</v>
      </c>
      <c r="J35" s="127" t="s">
        <v>373</v>
      </c>
      <c r="K35" s="28"/>
      <c r="L35" s="28"/>
      <c r="M35" s="28"/>
      <c r="N35" s="28"/>
      <c r="O35" s="28"/>
      <c r="P35" s="28"/>
      <c r="Q35" s="29"/>
      <c r="R35" s="21"/>
      <c r="S35" s="21"/>
      <c r="T35" s="21"/>
      <c r="U35" s="21"/>
      <c r="V35" s="21"/>
      <c r="W35" s="21"/>
      <c r="X35" s="21"/>
      <c r="Y35" s="21"/>
    </row>
    <row r="36" spans="1:25" s="22" customFormat="1" ht="38.25" x14ac:dyDescent="0.2">
      <c r="A36" s="124" t="s">
        <v>158</v>
      </c>
      <c r="B36" s="254" t="s">
        <v>461</v>
      </c>
      <c r="C36" s="102" t="s">
        <v>123</v>
      </c>
      <c r="D36" s="136" t="s">
        <v>28</v>
      </c>
      <c r="E36" s="197">
        <f>G36+I36</f>
        <v>34482.520000000004</v>
      </c>
      <c r="F36" s="110" t="s">
        <v>28</v>
      </c>
      <c r="G36" s="140">
        <v>444.51</v>
      </c>
      <c r="H36" s="110" t="s">
        <v>28</v>
      </c>
      <c r="I36" s="140">
        <v>34038.01</v>
      </c>
      <c r="J36" s="127" t="s">
        <v>373</v>
      </c>
      <c r="K36" s="28"/>
      <c r="L36" s="28"/>
      <c r="M36" s="28"/>
      <c r="N36" s="28"/>
      <c r="O36" s="28"/>
      <c r="P36" s="28"/>
      <c r="Q36" s="29"/>
      <c r="R36" s="21"/>
      <c r="S36" s="21"/>
      <c r="T36" s="21"/>
      <c r="U36" s="21"/>
      <c r="V36" s="21"/>
      <c r="W36" s="21"/>
      <c r="X36" s="21"/>
      <c r="Y36" s="21"/>
    </row>
    <row r="37" spans="1:25" s="22" customFormat="1" ht="38.25" x14ac:dyDescent="0.2">
      <c r="A37" s="124" t="s">
        <v>159</v>
      </c>
      <c r="B37" s="254" t="s">
        <v>461</v>
      </c>
      <c r="C37" s="102" t="s">
        <v>353</v>
      </c>
      <c r="D37" s="136" t="s">
        <v>28</v>
      </c>
      <c r="E37" s="197">
        <f t="shared" ref="E37:E38" si="0">G37+I37</f>
        <v>218.14000000000001</v>
      </c>
      <c r="F37" s="110" t="s">
        <v>28</v>
      </c>
      <c r="G37" s="140">
        <v>0.99</v>
      </c>
      <c r="H37" s="110" t="s">
        <v>28</v>
      </c>
      <c r="I37" s="140">
        <v>217.15</v>
      </c>
      <c r="J37" s="127" t="s">
        <v>373</v>
      </c>
      <c r="K37" s="28"/>
      <c r="L37" s="28"/>
      <c r="M37" s="28"/>
      <c r="N37" s="28"/>
      <c r="O37" s="28"/>
      <c r="P37" s="28"/>
      <c r="Q37" s="29"/>
      <c r="R37" s="21"/>
      <c r="S37" s="21"/>
      <c r="T37" s="21"/>
      <c r="U37" s="21"/>
      <c r="V37" s="21"/>
      <c r="W37" s="21"/>
      <c r="X37" s="21"/>
      <c r="Y37" s="21"/>
    </row>
    <row r="38" spans="1:25" s="22" customFormat="1" ht="63.75" x14ac:dyDescent="0.2">
      <c r="A38" s="124" t="s">
        <v>211</v>
      </c>
      <c r="B38" s="227" t="s">
        <v>509</v>
      </c>
      <c r="C38" s="102" t="s">
        <v>354</v>
      </c>
      <c r="D38" s="197">
        <v>27.71</v>
      </c>
      <c r="E38" s="197">
        <f t="shared" si="0"/>
        <v>1764079.53</v>
      </c>
      <c r="F38" s="110" t="s">
        <v>28</v>
      </c>
      <c r="G38" s="140">
        <f>F35-G36-G37</f>
        <v>171963</v>
      </c>
      <c r="H38" s="110" t="s">
        <v>28</v>
      </c>
      <c r="I38" s="140">
        <f>H35-I36-I37</f>
        <v>1592116.53</v>
      </c>
      <c r="J38" s="112" t="s">
        <v>28</v>
      </c>
      <c r="K38" s="28"/>
      <c r="L38" s="28"/>
      <c r="M38" s="28"/>
      <c r="N38" s="28"/>
      <c r="O38" s="28"/>
      <c r="P38" s="28"/>
      <c r="Q38" s="29"/>
      <c r="R38" s="21"/>
      <c r="S38" s="21"/>
      <c r="T38" s="21"/>
      <c r="U38" s="21"/>
      <c r="V38" s="21"/>
      <c r="W38" s="21"/>
      <c r="X38" s="21"/>
      <c r="Y38" s="21"/>
    </row>
    <row r="39" spans="1:25" s="22" customFormat="1" ht="51" x14ac:dyDescent="0.2">
      <c r="A39" s="124" t="s">
        <v>160</v>
      </c>
      <c r="B39" s="123" t="s">
        <v>210</v>
      </c>
      <c r="C39" s="102" t="s">
        <v>355</v>
      </c>
      <c r="D39" s="136" t="s">
        <v>28</v>
      </c>
      <c r="E39" s="197">
        <f>G39+I39</f>
        <v>488826.43776300002</v>
      </c>
      <c r="F39" s="140">
        <v>12.959099999999999</v>
      </c>
      <c r="G39" s="140">
        <f>G38*D38/100</f>
        <v>47650.947300000007</v>
      </c>
      <c r="H39" s="140">
        <v>14.9076</v>
      </c>
      <c r="I39" s="140">
        <f>I38*D38/100</f>
        <v>441175.49046300002</v>
      </c>
      <c r="J39" s="112" t="s">
        <v>28</v>
      </c>
      <c r="K39" s="28"/>
      <c r="L39" s="28"/>
      <c r="M39" s="28"/>
      <c r="N39" s="28"/>
      <c r="O39" s="28"/>
      <c r="P39" s="28"/>
      <c r="Q39" s="29"/>
      <c r="R39" s="21"/>
      <c r="S39" s="21"/>
      <c r="T39" s="21"/>
      <c r="U39" s="21"/>
      <c r="V39" s="21"/>
      <c r="W39" s="21"/>
      <c r="X39" s="21"/>
      <c r="Y39" s="21"/>
    </row>
    <row r="40" spans="1:25" ht="27" thickBot="1" x14ac:dyDescent="0.3">
      <c r="A40" s="254" t="s">
        <v>461</v>
      </c>
      <c r="B40" s="123" t="s">
        <v>144</v>
      </c>
      <c r="C40" s="122">
        <v>120</v>
      </c>
      <c r="D40" s="149" t="s">
        <v>28</v>
      </c>
      <c r="E40" s="200" t="s">
        <v>373</v>
      </c>
      <c r="F40" s="89" t="s">
        <v>373</v>
      </c>
      <c r="G40" s="118" t="s">
        <v>28</v>
      </c>
      <c r="H40" s="134" t="s">
        <v>373</v>
      </c>
      <c r="I40" s="118" t="s">
        <v>28</v>
      </c>
      <c r="J40" s="129" t="s">
        <v>373</v>
      </c>
    </row>
  </sheetData>
  <mergeCells count="18">
    <mergeCell ref="A1:J1"/>
    <mergeCell ref="F3:I3"/>
    <mergeCell ref="D3:E4"/>
    <mergeCell ref="F4:G4"/>
    <mergeCell ref="H4:I4"/>
    <mergeCell ref="J3:J5"/>
    <mergeCell ref="C3:C5"/>
    <mergeCell ref="B3:B5"/>
    <mergeCell ref="A3:A5"/>
    <mergeCell ref="A23:J23"/>
    <mergeCell ref="D25:E26"/>
    <mergeCell ref="F25:I25"/>
    <mergeCell ref="F26:G26"/>
    <mergeCell ref="H26:I26"/>
    <mergeCell ref="J25:J27"/>
    <mergeCell ref="C25:C27"/>
    <mergeCell ref="B25:B27"/>
    <mergeCell ref="A25:A27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шапка</vt:lpstr>
      <vt:lpstr>Р1 (общий)</vt:lpstr>
      <vt:lpstr>Р2 (для Правительства)</vt:lpstr>
      <vt:lpstr>Р3 (им.отч.)</vt:lpstr>
      <vt:lpstr>Р3 (неим.отч.)</vt:lpstr>
      <vt:lpstr>Р4 (им.тек.ан)</vt:lpstr>
      <vt:lpstr>Р4 (неим.тек.ан)</vt:lpstr>
      <vt:lpstr>Р5 (им.тек.оц)</vt:lpstr>
      <vt:lpstr>Р5 (неим.тек.оц)</vt:lpstr>
      <vt:lpstr>Р6 (им.очер)</vt:lpstr>
      <vt:lpstr>Р6 (неим.очер)</vt:lpstr>
      <vt:lpstr>Р7 (им.1 план)</vt:lpstr>
      <vt:lpstr>Р7 (неим.1 план)</vt:lpstr>
      <vt:lpstr>Р8 (им.2 план)</vt:lpstr>
      <vt:lpstr>Р8 (неим.2 план)</vt:lpstr>
      <vt:lpstr>Показатели</vt:lpstr>
      <vt:lpstr>Показатели!Область_печати</vt:lpstr>
      <vt:lpstr>'Р1 (общий)'!Область_печати</vt:lpstr>
      <vt:lpstr>'Р2 (для Правительства)'!Область_печати</vt:lpstr>
      <vt:lpstr>'Р3 (им.отч.)'!Область_печати</vt:lpstr>
      <vt:lpstr>'Р3 (неим.отч.)'!Область_печати</vt:lpstr>
      <vt:lpstr>'Р4 (им.тек.ан)'!Область_печати</vt:lpstr>
      <vt:lpstr>'Р4 (неим.тек.ан)'!Область_печати</vt:lpstr>
      <vt:lpstr>'Р5 (им.тек.оц)'!Область_печати</vt:lpstr>
      <vt:lpstr>'Р5 (неим.тек.оц)'!Область_печати</vt:lpstr>
      <vt:lpstr>'Р6 (им.очер)'!Область_печати</vt:lpstr>
      <vt:lpstr>'Р6 (неим.очер)'!Область_печати</vt:lpstr>
      <vt:lpstr>'Р7 (им.1 план)'!Область_печати</vt:lpstr>
      <vt:lpstr>'Р7 (неим.1 план)'!Область_печати</vt:lpstr>
      <vt:lpstr>'Р8 (им.2 план)'!Область_печати</vt:lpstr>
      <vt:lpstr>'Р8 (неим.2 план)'!Область_печати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2015-06-08T13:07:49Z</cp:lastPrinted>
  <dcterms:created xsi:type="dcterms:W3CDTF">2014-07-30T12:10:50Z</dcterms:created>
  <dcterms:modified xsi:type="dcterms:W3CDTF">2015-06-11T10:25:58Z</dcterms:modified>
</cp:coreProperties>
</file>