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 activeTab="5"/>
  </bookViews>
  <sheets>
    <sheet name="шапка" sheetId="2" r:id="rId1"/>
    <sheet name="Р1 (общий)" sheetId="3" r:id="rId2"/>
    <sheet name="Р2 (для Правительства)" sheetId="7" r:id="rId3"/>
    <sheet name="Р3 (платежи)" sheetId="6" r:id="rId4"/>
    <sheet name="Р4 (условия)" sheetId="8" r:id="rId5"/>
    <sheet name="Показатели" sheetId="4" r:id="rId6"/>
  </sheets>
  <definedNames>
    <definedName name="_xlnm.Print_Titles" localSheetId="5">Показатели!$3:$4</definedName>
    <definedName name="_xlnm.Print_Area" localSheetId="5">Показатели!$A$1:$G$33</definedName>
    <definedName name="_xlnm.Print_Area" localSheetId="1">'Р1 (общий)'!$A$1:$H$41</definedName>
    <definedName name="_xlnm.Print_Area" localSheetId="2">'Р2 (для Правительства)'!$A$1:$I$9</definedName>
    <definedName name="_xlnm.Print_Area" localSheetId="3">'Р3 (платежи)'!$A$1:$I$9</definedName>
    <definedName name="_xlnm.Print_Area" localSheetId="4">'Р4 (условия)'!$A$1:$I$8</definedName>
  </definedNames>
  <calcPr calcId="145621"/>
</workbook>
</file>

<file path=xl/calcChain.xml><?xml version="1.0" encoding="utf-8"?>
<calcChain xmlns="http://schemas.openxmlformats.org/spreadsheetml/2006/main">
  <c r="G32" i="7" l="1"/>
  <c r="G33" i="7"/>
  <c r="G34" i="7"/>
  <c r="G35" i="7"/>
  <c r="G25" i="7"/>
  <c r="G26" i="7"/>
  <c r="G24" i="7"/>
  <c r="B24" i="7"/>
  <c r="B25" i="7"/>
  <c r="B26" i="7"/>
  <c r="B27" i="7"/>
  <c r="B28" i="7"/>
  <c r="B29" i="7"/>
  <c r="B30" i="7"/>
  <c r="B31" i="7"/>
  <c r="B32" i="7"/>
  <c r="B33" i="7"/>
  <c r="B34" i="7"/>
  <c r="B35" i="7"/>
  <c r="B23" i="7"/>
  <c r="B32" i="6"/>
  <c r="B33" i="6"/>
  <c r="B34" i="6"/>
  <c r="B35" i="6"/>
  <c r="B36" i="6"/>
  <c r="B37" i="6"/>
  <c r="B38" i="6"/>
  <c r="B39" i="6"/>
  <c r="B40" i="6"/>
  <c r="B41" i="6"/>
  <c r="B42" i="6"/>
  <c r="B43" i="6"/>
  <c r="B31" i="6"/>
  <c r="H30" i="8"/>
  <c r="H36" i="6" s="1"/>
  <c r="H28" i="7" s="1"/>
  <c r="H31" i="8"/>
  <c r="H37" i="6" s="1"/>
  <c r="H29" i="7" s="1"/>
  <c r="H32" i="8"/>
  <c r="H33" i="8"/>
  <c r="H39" i="6" s="1"/>
  <c r="H31" i="7" s="1"/>
  <c r="F23" i="7"/>
  <c r="G23" i="7"/>
  <c r="J23" i="7"/>
  <c r="K23" i="7"/>
  <c r="M23" i="7"/>
  <c r="N23" i="7"/>
  <c r="P23" i="7"/>
  <c r="Q23" i="7"/>
  <c r="F24" i="7"/>
  <c r="H24" i="7"/>
  <c r="J24" i="7"/>
  <c r="K24" i="7"/>
  <c r="M24" i="7"/>
  <c r="N24" i="7"/>
  <c r="P24" i="7"/>
  <c r="Q24" i="7"/>
  <c r="F25" i="7"/>
  <c r="H25" i="7"/>
  <c r="J25" i="7"/>
  <c r="K25" i="7"/>
  <c r="L25" i="7"/>
  <c r="M25" i="7"/>
  <c r="N25" i="7"/>
  <c r="P25" i="7"/>
  <c r="Q25" i="7"/>
  <c r="F26" i="7"/>
  <c r="H26" i="7"/>
  <c r="J26" i="7"/>
  <c r="K26" i="7"/>
  <c r="L26" i="7"/>
  <c r="M26" i="7"/>
  <c r="N26" i="7"/>
  <c r="P26" i="7"/>
  <c r="Q26" i="7"/>
  <c r="F32" i="7"/>
  <c r="H32" i="7"/>
  <c r="J32" i="7"/>
  <c r="K32" i="7"/>
  <c r="L32" i="7"/>
  <c r="M32" i="7"/>
  <c r="N32" i="7"/>
  <c r="P32" i="7"/>
  <c r="Q32" i="7"/>
  <c r="F33" i="7"/>
  <c r="H33" i="7"/>
  <c r="J33" i="7"/>
  <c r="K33" i="7"/>
  <c r="L33" i="7"/>
  <c r="M33" i="7"/>
  <c r="N33" i="7"/>
  <c r="P33" i="7"/>
  <c r="Q33" i="7"/>
  <c r="F34" i="7"/>
  <c r="H34" i="7"/>
  <c r="J34" i="7"/>
  <c r="K34" i="7"/>
  <c r="L34" i="7"/>
  <c r="M34" i="7"/>
  <c r="N34" i="7"/>
  <c r="P34" i="7"/>
  <c r="Q34" i="7"/>
  <c r="F35" i="7"/>
  <c r="H35" i="7"/>
  <c r="J35" i="7"/>
  <c r="K35" i="7"/>
  <c r="M35" i="7"/>
  <c r="N35" i="7"/>
  <c r="P35" i="7"/>
  <c r="Q35" i="7"/>
  <c r="E24" i="7"/>
  <c r="E25" i="7"/>
  <c r="E26" i="7"/>
  <c r="E32" i="7"/>
  <c r="E33" i="7"/>
  <c r="E34" i="7"/>
  <c r="E35" i="7"/>
  <c r="D31" i="7"/>
  <c r="D30" i="7"/>
  <c r="D29" i="7"/>
  <c r="D28" i="7"/>
  <c r="D27" i="7"/>
  <c r="F35" i="6"/>
  <c r="F27" i="7" s="1"/>
  <c r="G35" i="6"/>
  <c r="G27" i="7" s="1"/>
  <c r="K35" i="6"/>
  <c r="K27" i="7" s="1"/>
  <c r="L35" i="6"/>
  <c r="O35" i="6"/>
  <c r="N27" i="7" s="1"/>
  <c r="P35" i="6"/>
  <c r="S35" i="6"/>
  <c r="Q27" i="7" s="1"/>
  <c r="T35" i="6"/>
  <c r="E36" i="6"/>
  <c r="E28" i="7" s="1"/>
  <c r="F36" i="6"/>
  <c r="G36" i="6"/>
  <c r="J36" i="6"/>
  <c r="J28" i="7" s="1"/>
  <c r="N36" i="6"/>
  <c r="M28" i="7" s="1"/>
  <c r="O36" i="6"/>
  <c r="N28" i="7" s="1"/>
  <c r="R36" i="6"/>
  <c r="P28" i="7" s="1"/>
  <c r="S36" i="6"/>
  <c r="Q28" i="7" s="1"/>
  <c r="E37" i="6"/>
  <c r="E29" i="7" s="1"/>
  <c r="F37" i="6"/>
  <c r="F29" i="7" s="1"/>
  <c r="G37" i="6"/>
  <c r="J37" i="6"/>
  <c r="J29" i="7" s="1"/>
  <c r="K37" i="6"/>
  <c r="K29" i="7" s="1"/>
  <c r="N37" i="6"/>
  <c r="M29" i="7" s="1"/>
  <c r="O37" i="6"/>
  <c r="N29" i="7" s="1"/>
  <c r="R37" i="6"/>
  <c r="P29" i="7" s="1"/>
  <c r="S37" i="6"/>
  <c r="Q29" i="7" s="1"/>
  <c r="E38" i="6"/>
  <c r="F38" i="6"/>
  <c r="G38" i="6"/>
  <c r="H38" i="6"/>
  <c r="H30" i="7" s="1"/>
  <c r="J38" i="6"/>
  <c r="J30" i="7" s="1"/>
  <c r="N38" i="6"/>
  <c r="M30" i="7" s="1"/>
  <c r="O38" i="6"/>
  <c r="N30" i="7" s="1"/>
  <c r="R38" i="6"/>
  <c r="P30" i="7" s="1"/>
  <c r="S38" i="6"/>
  <c r="Q30" i="7" s="1"/>
  <c r="E39" i="6"/>
  <c r="E31" i="7" s="1"/>
  <c r="F39" i="6"/>
  <c r="G39" i="6"/>
  <c r="J39" i="6"/>
  <c r="J31" i="7" s="1"/>
  <c r="M39" i="6"/>
  <c r="L31" i="7" s="1"/>
  <c r="N39" i="6"/>
  <c r="M31" i="7" s="1"/>
  <c r="O39" i="6"/>
  <c r="N31" i="7" s="1"/>
  <c r="R39" i="6"/>
  <c r="P31" i="7" s="1"/>
  <c r="S39" i="6"/>
  <c r="Q31" i="7" s="1"/>
  <c r="D36" i="6"/>
  <c r="D37" i="6"/>
  <c r="D38" i="6"/>
  <c r="D39" i="6"/>
  <c r="D35" i="6"/>
  <c r="H33" i="6"/>
  <c r="L40" i="6"/>
  <c r="H41" i="6"/>
  <c r="L42" i="6"/>
  <c r="H43" i="6"/>
  <c r="I32" i="6"/>
  <c r="I24" i="7" s="1"/>
  <c r="H32" i="6"/>
  <c r="M32" i="6"/>
  <c r="L24" i="7" s="1"/>
  <c r="M33" i="6"/>
  <c r="M34" i="6"/>
  <c r="U34" i="6"/>
  <c r="R26" i="7" s="1"/>
  <c r="U32" i="6"/>
  <c r="R24" i="7" s="1"/>
  <c r="T33" i="6"/>
  <c r="U33" i="6"/>
  <c r="R25" i="7" s="1"/>
  <c r="T34" i="6"/>
  <c r="T40" i="6"/>
  <c r="U40" i="6"/>
  <c r="R32" i="7" s="1"/>
  <c r="T41" i="6"/>
  <c r="U41" i="6"/>
  <c r="R33" i="7" s="1"/>
  <c r="T42" i="6"/>
  <c r="U42" i="6"/>
  <c r="R34" i="7" s="1"/>
  <c r="T43" i="6"/>
  <c r="U43" i="6"/>
  <c r="R35" i="7" s="1"/>
  <c r="P33" i="6"/>
  <c r="P31" i="6" s="1"/>
  <c r="Q33" i="6"/>
  <c r="O25" i="7" s="1"/>
  <c r="P34" i="6"/>
  <c r="Q34" i="6"/>
  <c r="O26" i="7" s="1"/>
  <c r="P40" i="6"/>
  <c r="Q40" i="6"/>
  <c r="O32" i="7" s="1"/>
  <c r="P41" i="6"/>
  <c r="Q41" i="6"/>
  <c r="O33" i="7" s="1"/>
  <c r="P42" i="6"/>
  <c r="Q42" i="6"/>
  <c r="O34" i="7" s="1"/>
  <c r="P43" i="6"/>
  <c r="Q43" i="6"/>
  <c r="O35" i="7" s="1"/>
  <c r="L34" i="6"/>
  <c r="M40" i="6"/>
  <c r="M41" i="6"/>
  <c r="M42" i="6"/>
  <c r="M43" i="6"/>
  <c r="L35" i="7" s="1"/>
  <c r="H34" i="6"/>
  <c r="I34" i="6"/>
  <c r="I26" i="7" s="1"/>
  <c r="H40" i="6"/>
  <c r="I40" i="6"/>
  <c r="I32" i="7" s="1"/>
  <c r="H42" i="6"/>
  <c r="I42" i="6"/>
  <c r="I34" i="7" s="1"/>
  <c r="T32" i="6"/>
  <c r="T31" i="6" s="1"/>
  <c r="Q32" i="6"/>
  <c r="O24" i="7" s="1"/>
  <c r="P32" i="6"/>
  <c r="Q32" i="8"/>
  <c r="Q38" i="6" s="1"/>
  <c r="O30" i="7" s="1"/>
  <c r="Q33" i="8"/>
  <c r="Q39" i="6" s="1"/>
  <c r="O31" i="7" s="1"/>
  <c r="K33" i="8"/>
  <c r="M33" i="8" s="1"/>
  <c r="K32" i="8"/>
  <c r="K38" i="6" s="1"/>
  <c r="K30" i="7" s="1"/>
  <c r="K31" i="8"/>
  <c r="M31" i="8" s="1"/>
  <c r="M37" i="6" s="1"/>
  <c r="L29" i="7" s="1"/>
  <c r="K30" i="8"/>
  <c r="M30" i="8" s="1"/>
  <c r="M36" i="6" s="1"/>
  <c r="L28" i="7" s="1"/>
  <c r="I33" i="8"/>
  <c r="I39" i="6" s="1"/>
  <c r="I31" i="7" s="1"/>
  <c r="U31" i="8"/>
  <c r="U37" i="6" s="1"/>
  <c r="R29" i="7" s="1"/>
  <c r="T32" i="8"/>
  <c r="T38" i="6" s="1"/>
  <c r="U32" i="8"/>
  <c r="U38" i="6" s="1"/>
  <c r="R30" i="7" s="1"/>
  <c r="U33" i="8"/>
  <c r="U39" i="6" s="1"/>
  <c r="R31" i="7" s="1"/>
  <c r="P32" i="8"/>
  <c r="P38" i="6" s="1"/>
  <c r="L31" i="8"/>
  <c r="L37" i="6" s="1"/>
  <c r="M32" i="8"/>
  <c r="M38" i="6" s="1"/>
  <c r="L30" i="7" s="1"/>
  <c r="L33" i="8"/>
  <c r="L39" i="6" s="1"/>
  <c r="I32" i="8"/>
  <c r="I38" i="6" s="1"/>
  <c r="I30" i="7" s="1"/>
  <c r="U30" i="8"/>
  <c r="U36" i="6" s="1"/>
  <c r="R28" i="7" s="1"/>
  <c r="R29" i="8"/>
  <c r="R35" i="6" s="1"/>
  <c r="P27" i="7" s="1"/>
  <c r="N29" i="8"/>
  <c r="N35" i="6" s="1"/>
  <c r="M27" i="7" s="1"/>
  <c r="B32" i="8"/>
  <c r="B33" i="8"/>
  <c r="B29" i="8"/>
  <c r="E29" i="8"/>
  <c r="E35" i="6" s="1"/>
  <c r="E27" i="7" s="1"/>
  <c r="B30" i="8"/>
  <c r="B31" i="8"/>
  <c r="P30" i="8" l="1"/>
  <c r="P36" i="6" s="1"/>
  <c r="L32" i="8"/>
  <c r="L38" i="6" s="1"/>
  <c r="K39" i="6"/>
  <c r="K31" i="7" s="1"/>
  <c r="K36" i="6"/>
  <c r="K28" i="7" s="1"/>
  <c r="P31" i="8"/>
  <c r="P37" i="6" s="1"/>
  <c r="G30" i="7"/>
  <c r="G31" i="7"/>
  <c r="E31" i="6"/>
  <c r="E23" i="7" s="1"/>
  <c r="G28" i="7"/>
  <c r="G29" i="7"/>
  <c r="F31" i="7"/>
  <c r="F30" i="7"/>
  <c r="F28" i="7"/>
  <c r="E30" i="7"/>
  <c r="L43" i="6"/>
  <c r="L41" i="6"/>
  <c r="I43" i="6"/>
  <c r="I35" i="7" s="1"/>
  <c r="I41" i="6"/>
  <c r="I33" i="7" s="1"/>
  <c r="I33" i="6"/>
  <c r="I25" i="7" s="1"/>
  <c r="L33" i="6"/>
  <c r="L32" i="6"/>
  <c r="Q31" i="8"/>
  <c r="Q37" i="6" s="1"/>
  <c r="O29" i="7" s="1"/>
  <c r="T31" i="8"/>
  <c r="T37" i="6" s="1"/>
  <c r="T30" i="8"/>
  <c r="T36" i="6" s="1"/>
  <c r="P33" i="8"/>
  <c r="P39" i="6" s="1"/>
  <c r="T33" i="8"/>
  <c r="T39" i="6" s="1"/>
  <c r="I31" i="8"/>
  <c r="I37" i="6" s="1"/>
  <c r="I29" i="7" s="1"/>
  <c r="Q30" i="8"/>
  <c r="Q36" i="6" s="1"/>
  <c r="O28" i="7" s="1"/>
  <c r="J29" i="8"/>
  <c r="J35" i="6" s="1"/>
  <c r="J27" i="7" s="1"/>
  <c r="I30" i="8"/>
  <c r="I36" i="6" s="1"/>
  <c r="I28" i="7" s="1"/>
  <c r="L30" i="8"/>
  <c r="L36" i="6" s="1"/>
  <c r="H29" i="8"/>
  <c r="H35" i="6" s="1"/>
  <c r="H27" i="7" s="1"/>
  <c r="U29" i="8"/>
  <c r="U35" i="6" s="1"/>
  <c r="R27" i="7" s="1"/>
  <c r="M29" i="8"/>
  <c r="M35" i="6" s="1"/>
  <c r="L27" i="7" s="1"/>
  <c r="U31" i="6" l="1"/>
  <c r="R23" i="7" s="1"/>
  <c r="L31" i="6"/>
  <c r="M31" i="6"/>
  <c r="L23" i="7" s="1"/>
  <c r="H31" i="6"/>
  <c r="H23" i="7" s="1"/>
  <c r="Q29" i="8"/>
  <c r="Q35" i="6" s="1"/>
  <c r="I29" i="8"/>
  <c r="I35" i="6" s="1"/>
  <c r="I27" i="7" s="1"/>
  <c r="O27" i="7" l="1"/>
  <c r="Q31" i="6"/>
  <c r="O23" i="7" s="1"/>
  <c r="I31" i="6"/>
  <c r="I23" i="7" s="1"/>
</calcChain>
</file>

<file path=xl/comments1.xml><?xml version="1.0" encoding="utf-8"?>
<comments xmlns="http://schemas.openxmlformats.org/spreadsheetml/2006/main">
  <authors>
    <author>ЗАГАЙНОВА НАДЕЖДА ВАСИЛЬЕВНА</author>
  </authors>
  <commentList>
    <comment ref="C5" authorId="0">
      <text>
        <r>
          <rPr>
            <sz val="7"/>
            <color indexed="81"/>
            <rFont val="Tahoma"/>
            <family val="2"/>
            <charset val="204"/>
          </rPr>
          <t>Это расчетные суммы, контроль с разделом 1.4</t>
        </r>
      </text>
    </comment>
  </commentList>
</comments>
</file>

<file path=xl/sharedStrings.xml><?xml version="1.0" encoding="utf-8"?>
<sst xmlns="http://schemas.openxmlformats.org/spreadsheetml/2006/main" count="907" uniqueCount="277">
  <si>
    <t>Сведения о платеже</t>
  </si>
  <si>
    <t>Код строки</t>
  </si>
  <si>
    <t>назначение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</si>
  <si>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</si>
  <si>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</si>
  <si>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</si>
  <si>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</si>
  <si>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</si>
  <si>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</si>
  <si>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</si>
  <si>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</si>
  <si>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</si>
  <si>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</si>
  <si>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</si>
  <si>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</si>
  <si>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ИсточникНаим</t>
  </si>
  <si>
    <t>ИсточникКод</t>
  </si>
  <si>
    <t>10000</t>
  </si>
  <si>
    <t>x</t>
  </si>
  <si>
    <t>ПлатежНаим</t>
  </si>
  <si>
    <t>ПлатежКод</t>
  </si>
  <si>
    <t>10100</t>
  </si>
  <si>
    <t>ПлатежЕдИзм</t>
  </si>
  <si>
    <t xml:space="preserve">      Руководитель</t>
  </si>
  <si>
    <t>(уполномоченное лицо)</t>
  </si>
  <si>
    <t>(должность)</t>
  </si>
  <si>
    <t>(подпись)</t>
  </si>
  <si>
    <t xml:space="preserve">     Исполнитель</t>
  </si>
  <si>
    <t>(фамилия, инициалы)</t>
  </si>
  <si>
    <t>"______"  __________________  2 ____ г. &lt;текущая дата/дата подписания ЭП&gt;</t>
  </si>
  <si>
    <t>-</t>
  </si>
  <si>
    <t>на &lt;очередной финансовый год&gt; год и плановый период &lt;первый год планового периода&gt; и &lt;второй год планового периода&gt; годов</t>
  </si>
  <si>
    <t>Коды</t>
  </si>
  <si>
    <t>Форма по ОКУД</t>
  </si>
  <si>
    <t xml:space="preserve">от "__" __________ 20__г. &lt;дата составления прогноза&gt; </t>
  </si>
  <si>
    <t>Дата</t>
  </si>
  <si>
    <t xml:space="preserve">ДД.ММ.ГГГГ 
&lt;дата составления прогноза&gt; </t>
  </si>
  <si>
    <t>по ОКПО</t>
  </si>
  <si>
    <t>&lt;Код ОКПО&gt;</t>
  </si>
  <si>
    <t>Главный администратор доходов федерального бюджета</t>
  </si>
  <si>
    <t>&lt;Наименование ГАДБ&gt;</t>
  </si>
  <si>
    <t>Глава по БК</t>
  </si>
  <si>
    <t>&lt;Код главы&gt;</t>
  </si>
  <si>
    <t>Наименование кода бюджетной классификации доходов</t>
  </si>
  <si>
    <t>&lt;Наименование КБК (с подвидом) &gt;</t>
  </si>
  <si>
    <t>по БК</t>
  </si>
  <si>
    <t>&lt;Код КБК (с подвидом) (отображение по разрядам)&gt;</t>
  </si>
  <si>
    <t xml:space="preserve">Единица измерения </t>
  </si>
  <si>
    <t>тыс. руб</t>
  </si>
  <si>
    <t>по ОКЕИ</t>
  </si>
  <si>
    <t>384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</si>
  <si>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</si>
  <si>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</si>
  <si>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Наименование показателя</t>
  </si>
  <si>
    <t>Исполнено на  ДД.ММ.ГГГГ
(текущий финансовый год)</t>
  </si>
  <si>
    <t>Оценка поступления доходов в 20__ году 
(текущий финансовый год)</t>
  </si>
  <si>
    <t>Прогноз поступления доходов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</si>
  <si>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</si>
  <si>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</si>
  <si>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</si>
  <si>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</si>
  <si>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010</t>
  </si>
  <si>
    <t>федеральный бюджет</t>
  </si>
  <si>
    <t>011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</si>
  <si>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</si>
  <si>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</si>
  <si>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</si>
  <si>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</si>
  <si>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&lt;(стр.010, гр.7) * (подраздел 1.2, стр.010, гр.3)/100&gt;</t>
  </si>
  <si>
    <t>консолидированные бюджеты субъектов Российской Федерации</t>
  </si>
  <si>
    <t>012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</si>
  <si>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</si>
  <si>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</si>
  <si>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</si>
  <si>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</si>
  <si>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</si>
  <si>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Корректировка расчета с учетом экспертной оценки, в том числе:</t>
  </si>
  <si>
    <t>020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</si>
  <si>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</si>
  <si>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</si>
  <si>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</si>
  <si>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</si>
  <si>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</si>
  <si>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021</t>
  </si>
  <si>
    <t>022</t>
  </si>
  <si>
    <t>Объем поступления доходов (итоговый)</t>
  </si>
  <si>
    <t>030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</si>
  <si>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</si>
  <si>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</si>
  <si>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</si>
  <si>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</si>
  <si>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</si>
  <si>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</si>
  <si>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</si>
  <si>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</si>
  <si>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</si>
  <si>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</si>
  <si>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</si>
  <si>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</si>
  <si>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</si>
  <si>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</si>
  <si>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</si>
  <si>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</si>
  <si>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</si>
  <si>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</si>
  <si>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</si>
  <si>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Бюджеты субъектов Российской Федерации</t>
  </si>
  <si>
    <t>Местные бюджеты</t>
  </si>
  <si>
    <t>Нормативы распределения доходов между бюджетами бюджетной системы Российской Федерации, %</t>
  </si>
  <si>
    <t>&lt;Справочник "Нормативы распределения"&gt;</t>
  </si>
  <si>
    <t>1.3. Характеристика факторов, учтенных в экспертной оценке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</si>
  <si>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</si>
  <si>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</si>
  <si>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</si>
  <si>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</si>
  <si>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</si>
  <si>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</si>
  <si>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</si>
  <si>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</si>
  <si>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</si>
  <si>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</si>
  <si>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</si>
  <si>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</si>
  <si>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</si>
  <si>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</si>
  <si>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</si>
  <si>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</si>
  <si>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</si>
  <si>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Темп роста кассовых поступлений (цепной), %</t>
  </si>
  <si>
    <t>&lt;(стр.010, гр.4) / (стр.010, гр.3)*100&gt;</t>
  </si>
  <si>
    <t>&lt;(стр.010, гр.5) / (стр.010, гр.4)*100&gt;</t>
  </si>
  <si>
    <t>&lt;(стр.010, гр.6) / (стр.010, гр.5)*100&gt;</t>
  </si>
  <si>
    <t>Средний темп роста за предыдущие отчетные периоды, %</t>
  </si>
  <si>
    <t>&lt;((стр.020, гр.4) + (стр.020, гр.5) + (стр.020, гр.6))/3&gt;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</si>
  <si>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На основании отчетности Федерального казначейства.</t>
    </r>
  </si>
  <si>
    <t>Форма № 114.10</t>
  </si>
  <si>
    <t>средняя стоимость единицы реализации, руб.</t>
  </si>
  <si>
    <t>количество</t>
  </si>
  <si>
    <t>на &lt;ДД.ММ.ГГГГ&gt;</t>
  </si>
  <si>
    <t>количественный показатель</t>
  </si>
  <si>
    <t>объем поступления доходов в бюджет</t>
  </si>
  <si>
    <t>исполнено на &lt;ДД.ММ.ГГГГ&gt;</t>
  </si>
  <si>
    <t>прогнозируемый объем поступления</t>
  </si>
  <si>
    <t>объем поступления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</si>
  <si>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</si>
  <si>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</si>
  <si>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</si>
  <si>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</si>
  <si>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</si>
  <si>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</si>
  <si>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</si>
  <si>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</si>
  <si>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</si>
  <si>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</si>
  <si>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Справочно: Описание алгоритма формирования и расчета показателей</t>
  </si>
  <si>
    <t>Разделы и подразделы формы</t>
  </si>
  <si>
    <t>Условное обозначение</t>
  </si>
  <si>
    <t>Источник данных</t>
  </si>
  <si>
    <t>Формула расчета</t>
  </si>
  <si>
    <t>Формула контроля</t>
  </si>
  <si>
    <t>Да</t>
  </si>
  <si>
    <t>Р2 (для Правительства)</t>
  </si>
  <si>
    <t>Р3 (платежи)</t>
  </si>
  <si>
    <t>ПлатежСреднСтоим</t>
  </si>
  <si>
    <t>ИсточникСреднСтоим</t>
  </si>
  <si>
    <t>Справочник114-10.ИсточникиДоходов.Наименование</t>
  </si>
  <si>
    <t>Справочник114-10.ИсточникиДоходов.Код</t>
  </si>
  <si>
    <t>Справочник114-10.ИсточникиДоходов.Платеж.Наименование</t>
  </si>
  <si>
    <t>Справочник114-10.ИсточникиДоходов.Платеж.Код</t>
  </si>
  <si>
    <t>ПлатежКолТек</t>
  </si>
  <si>
    <t>ПлатежСумТек</t>
  </si>
  <si>
    <t>ИсточникСумТек</t>
  </si>
  <si>
    <t>ПлатежСум</t>
  </si>
  <si>
    <t>ИсточникСум</t>
  </si>
  <si>
    <t>ПлатежКолПлан</t>
  </si>
  <si>
    <t>ПлатежКолПланИзм</t>
  </si>
  <si>
    <t>ПлатежСумПлан</t>
  </si>
  <si>
    <t>ИсточникСумПлан</t>
  </si>
  <si>
    <t>ПлатежКолПланИзм1</t>
  </si>
  <si>
    <t>ПлатежКолПлан1</t>
  </si>
  <si>
    <t>ПлатежКолПлан1-ПлатежКолПлан</t>
  </si>
  <si>
    <t>ПлатежКолПлан2-ПлатежКолПлан1</t>
  </si>
  <si>
    <t>ПлатежКолПланИзм2</t>
  </si>
  <si>
    <t>ПлатежКолПлан2</t>
  </si>
  <si>
    <t>ПлатежНаим (Вариант 1. С детализацией по условиям платежа -  необходимо дополнительное заполнение раздела 4)</t>
  </si>
  <si>
    <t>ПлатежНаим2 (Вариант 2. Без детализации по условиям платежа - необходимо заполнение только раздела 3)</t>
  </si>
  <si>
    <t>Обоснование прогноза поступлений доходов от продажи материальных и нематериальных активов (в части расчетных по средней стоимости единицы реализации)</t>
  </si>
  <si>
    <t>УсловиеКод</t>
  </si>
  <si>
    <t>УсловиеНаим</t>
  </si>
  <si>
    <t>Справочник114-10.ИсточникиДоходов.Условие.Наименование</t>
  </si>
  <si>
    <t>Справочник114-10.ИсточникиДоходов.Условие.Код</t>
  </si>
  <si>
    <t>УслСреднСтоим</t>
  </si>
  <si>
    <t>УслКолТек2</t>
  </si>
  <si>
    <t>УслКол</t>
  </si>
  <si>
    <t>УслКолТек+УслКолТек1</t>
  </si>
  <si>
    <t>сумма(УслСумТек)</t>
  </si>
  <si>
    <t>УслСумТек</t>
  </si>
  <si>
    <t>сумма(УслСум)</t>
  </si>
  <si>
    <t>УслСум</t>
  </si>
  <si>
    <t>УслКолПланИзм</t>
  </si>
  <si>
    <t>УслКолПлан-(УслКолТек1 + УслКолТек2)</t>
  </si>
  <si>
    <t>сумма(УслСумПлан)</t>
  </si>
  <si>
    <t>УслСумПлан</t>
  </si>
  <si>
    <t>УслКолПлан1-УслКолПлан</t>
  </si>
  <si>
    <t>УслКолПлан</t>
  </si>
  <si>
    <t>УслКолПлан1</t>
  </si>
  <si>
    <t>УслКолПланИзм1</t>
  </si>
  <si>
    <t>УслКолПлан2</t>
  </si>
  <si>
    <t>УслКолПланИзм2</t>
  </si>
  <si>
    <t>10101</t>
  </si>
  <si>
    <t xml:space="preserve">ОКРУГЛ(УслСреднСтоим*УслКолПлан/1000;2) или ОКРУГЛ(УслСреднСтоим*УслКолПлан1/1000;2) или ОКРУГЛ(УслСреднСтоим*УслКолПлан2/1000;2) </t>
  </si>
  <si>
    <t>сумма(УслСреднСтоим)/СЧЕТ(УслСреднСтоим)</t>
  </si>
  <si>
    <t>сумма(ПлатежСреднСтоим)/СЧЕТ(ПлатежСреднСтоим)</t>
  </si>
  <si>
    <t>х</t>
  </si>
  <si>
    <t>ОКРУГЛ(УслСреднСтоим*(УслКолТек1Усл+УслКолТек2)/1000;2)</t>
  </si>
  <si>
    <t>ПлатежСумТек_1</t>
  </si>
  <si>
    <t>ОКРУГЛ(УслСреднСтоим*УслКолТек1/1000;2)</t>
  </si>
  <si>
    <t>ОКРУГЛ(ПлатежСреднСтоим*ПлатежКолТек/1000;2)</t>
  </si>
  <si>
    <t>ПлатежСум_1</t>
  </si>
  <si>
    <t>ОКРУГЛ(ПлатежСреднСтоим*(ПлатежКолТек+ПлатежКолТек)/1000;2)</t>
  </si>
  <si>
    <t>ПлатежКолПлан-(ПлатежКолТек+ПлатежКолТек)</t>
  </si>
  <si>
    <t>ПлатежСумПлан_1</t>
  </si>
  <si>
    <t>ОКРУГЛ(ПлатежСреднСтоим*ПлатежКолПлан/1000;2) или ОКРУГЛ(ПлатежСреднСтоим*ПлатежКолПлан1/1000;2) или
ОКРУГЛ(ПлатежСреднСтоим*ПлатежКолПлан2/1000;2)</t>
  </si>
  <si>
    <t>ПлатежСумТек+ПлатежСумТек_1</t>
  </si>
  <si>
    <t>ПлатежСум+ПлатежСум_1</t>
  </si>
  <si>
    <t>ПлатежСумПлан+ПлатежСумПлан_1</t>
  </si>
  <si>
    <t>на  2016 год (очередной финансовый год)</t>
  </si>
  <si>
    <t>на  2017 год (первый год планового периода)</t>
  </si>
  <si>
    <t>на  2018 год (второй год планового периода)</t>
  </si>
  <si>
    <t>на 01.06.2015</t>
  </si>
  <si>
    <t>исполнено на 01.06.2015</t>
  </si>
  <si>
    <t>Доходы от реализации продуктов утилизации вооружения, военной техники и боеприпасов (в части реализации материальных запасов по указанному имуществу)</t>
  </si>
  <si>
    <t xml:space="preserve">  золото</t>
  </si>
  <si>
    <t xml:space="preserve">  серебро</t>
  </si>
  <si>
    <t xml:space="preserve">  платина</t>
  </si>
  <si>
    <t xml:space="preserve">  металлы платиновой группы</t>
  </si>
  <si>
    <t xml:space="preserve">Поступления от реализации черного металла </t>
  </si>
  <si>
    <t>тонна</t>
  </si>
  <si>
    <t xml:space="preserve">Поступления от реализация драгоценных металлов </t>
  </si>
  <si>
    <t xml:space="preserve">Поступления от реализация цветного металла </t>
  </si>
  <si>
    <t xml:space="preserve">Поступления от реализация титановых сплавов </t>
  </si>
  <si>
    <t xml:space="preserve">Поступления от реализация взрывчатых веществ </t>
  </si>
  <si>
    <t xml:space="preserve">Поступления от реализация пороха </t>
  </si>
  <si>
    <t>Поступления от реализация житкого ракетного топлива</t>
  </si>
  <si>
    <t>Прочие поступления</t>
  </si>
  <si>
    <t>Р4 (условия)</t>
  </si>
  <si>
    <t>УслКолТек1</t>
  </si>
  <si>
    <t>УслКолГод</t>
  </si>
  <si>
    <t>ПлатежКолГод</t>
  </si>
  <si>
    <t>УслКолТек1+УслКолТек2</t>
  </si>
  <si>
    <t>ПлатежКолТек+ПлатежКолТек</t>
  </si>
  <si>
    <t>кг</t>
  </si>
  <si>
    <t>Пример для 187 1 14 02015 01 6000 440</t>
  </si>
  <si>
    <t>2. Расчет прогноза поступления доходов от продажи материальных и нематериальных активов (в части расчетных по средней стоимости единицы реализации)</t>
  </si>
  <si>
    <t>&lt;раздел 2, стр. 10000, гр.8&gt;</t>
  </si>
  <si>
    <t>&lt;раздел 2, стр. 10000, гр.9&gt;</t>
  </si>
  <si>
    <t>&lt;раздел 2, стр. 10000, гр.13&gt;</t>
  </si>
  <si>
    <t>&lt;раздел 2, стр. 10000, гр.16&gt;</t>
  </si>
  <si>
    <t>&lt;раздел 2, стр. 10000, гр.19&gt;</t>
  </si>
  <si>
    <t>изменение количества в сравнении с 20__ годом (первый год планового периода)</t>
  </si>
  <si>
    <t>изменение количества в сравнении с 20__ годом (очередной финансовый год)</t>
  </si>
  <si>
    <t>изменение количества в сравнении  с 20__ годом (текущий финансовый год)</t>
  </si>
  <si>
    <t>оценка изменения количества за текущий финансовый год</t>
  </si>
  <si>
    <t>количество на &lt;ДД.ММ.ГГГГ&gt;</t>
  </si>
  <si>
    <t>изменение количества в сравнении  с 2015 годом (текущий финансовый год)</t>
  </si>
  <si>
    <t>изменение количества в сравнении с 2016 годом (очередной финансовый год)</t>
  </si>
  <si>
    <t>изменение количества в сравнении с 2017 годом (первый год планового периода)</t>
  </si>
  <si>
    <t>количество на 01.06.2015</t>
  </si>
  <si>
    <t>Единица измерения</t>
  </si>
  <si>
    <t>в целом за текущий финансовый год</t>
  </si>
  <si>
    <t>(расшифровка подписи)</t>
  </si>
  <si>
    <t>(телефон)</t>
  </si>
  <si>
    <t>3. Расчет и факторный анализ поступления доходов от продажи материальных и нематериальных активов (в части расчетных по средней стоимости единицы реализации) в разрезе платежей на основании нормативных показателей</t>
  </si>
  <si>
    <t>3. Расчет и факторный анализ поступлениядоходов от продажи материальных и нематериальных активов (в части расчетных по средней стоимости единицы реализации) в разрезе платежей на основании нормативных показателей</t>
  </si>
  <si>
    <t>4. Расчет поступления доходов от продажи материальных и нематериальных активов (в части расчетных по средней стоимости единицы реализации) в разрезе условий платежей на основании нормативных показателей</t>
  </si>
  <si>
    <t>Анализ и оценка поступления доходов в 20__ году (текущий финансовый год)</t>
  </si>
  <si>
    <t>Анализ и оценка поступления доходов в 2015 году (текущий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</si>
</sst>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4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color indexed="8"/>
      <name val="Calibri"/>
      <family val="2"/>
      <charset val="204"/>
    </font>
    <font>
      <sz val="8"/>
      <color indexed="9"/>
      <name val="Tahoma"/>
      <family val="2"/>
      <charset val="204"/>
    </font>
    <font>
      <sz val="10"/>
      <color indexed="8"/>
      <name val="Cambria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b/>
      <sz val="8"/>
      <name val="Tahom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"/>
      <color indexed="81"/>
      <name val="Tahoma"/>
      <family val="2"/>
      <charset val="204"/>
    </font>
    <font>
      <sz val="1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9">
    <xf numFmtId="0" fontId="0" fillId="0" borderId="0"/>
    <xf numFmtId="0" fontId="4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4" borderId="0" applyNumberFormat="0" applyBorder="0" applyAlignment="0" applyProtection="0"/>
    <xf numFmtId="0" fontId="12" fillId="17" borderId="0" applyNumberFormat="0" applyBorder="0" applyAlignment="0" applyProtection="0"/>
    <xf numFmtId="0" fontId="11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5" borderId="0" applyNumberFormat="0" applyBorder="0" applyAlignment="0" applyProtection="0"/>
    <xf numFmtId="0" fontId="12" fillId="12" borderId="0" applyNumberFormat="0" applyBorder="0" applyAlignment="0" applyProtection="0"/>
    <xf numFmtId="0" fontId="11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24" borderId="0" applyNumberFormat="0" applyBorder="0" applyAlignment="0" applyProtection="0"/>
    <xf numFmtId="0" fontId="12" fillId="30" borderId="0" applyNumberFormat="0" applyBorder="0" applyAlignment="0" applyProtection="0"/>
    <xf numFmtId="0" fontId="11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12" borderId="19" applyNumberFormat="0" applyAlignment="0" applyProtection="0"/>
    <xf numFmtId="0" fontId="13" fillId="12" borderId="19" applyNumberFormat="0" applyAlignment="0" applyProtection="0"/>
    <xf numFmtId="0" fontId="13" fillId="12" borderId="19" applyNumberFormat="0" applyAlignment="0" applyProtection="0"/>
    <xf numFmtId="0" fontId="13" fillId="12" borderId="19" applyNumberFormat="0" applyAlignment="0" applyProtection="0"/>
    <xf numFmtId="0" fontId="13" fillId="12" borderId="19" applyNumberFormat="0" applyAlignment="0" applyProtection="0"/>
    <xf numFmtId="0" fontId="13" fillId="12" borderId="19" applyNumberFormat="0" applyAlignment="0" applyProtection="0"/>
    <xf numFmtId="0" fontId="13" fillId="12" borderId="19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4" fillId="9" borderId="20" applyNumberFormat="0" applyAlignment="0" applyProtection="0"/>
    <xf numFmtId="0" fontId="14" fillId="9" borderId="20" applyNumberFormat="0" applyAlignment="0" applyProtection="0"/>
    <xf numFmtId="0" fontId="14" fillId="9" borderId="20" applyNumberFormat="0" applyAlignment="0" applyProtection="0"/>
    <xf numFmtId="0" fontId="14" fillId="9" borderId="20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5" fillId="17" borderId="19" applyNumberFormat="0" applyAlignment="0" applyProtection="0"/>
    <xf numFmtId="0" fontId="15" fillId="17" borderId="19" applyNumberFormat="0" applyAlignment="0" applyProtection="0"/>
    <xf numFmtId="0" fontId="15" fillId="9" borderId="19" applyNumberFormat="0" applyAlignment="0" applyProtection="0"/>
    <xf numFmtId="0" fontId="15" fillId="9" borderId="19" applyNumberFormat="0" applyAlignment="0" applyProtection="0"/>
    <xf numFmtId="0" fontId="15" fillId="9" borderId="19" applyNumberFormat="0" applyAlignment="0" applyProtection="0"/>
    <xf numFmtId="0" fontId="15" fillId="9" borderId="19" applyNumberFormat="0" applyAlignment="0" applyProtection="0"/>
    <xf numFmtId="0" fontId="15" fillId="17" borderId="19" applyNumberFormat="0" applyAlignment="0" applyProtection="0"/>
    <xf numFmtId="0" fontId="15" fillId="17" borderId="19" applyNumberFormat="0" applyAlignment="0" applyProtection="0"/>
    <xf numFmtId="0" fontId="15" fillId="17" borderId="19" applyNumberFormat="0" applyAlignment="0" applyProtection="0"/>
    <xf numFmtId="44" fontId="4" fillId="0" borderId="0" applyFont="0" applyFill="0" applyBorder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28" applyNumberFormat="0" applyFill="0" applyAlignment="0" applyProtection="0"/>
    <xf numFmtId="0" fontId="22" fillId="0" borderId="28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4" fillId="31" borderId="29" applyNumberFormat="0" applyAlignment="0" applyProtection="0"/>
    <xf numFmtId="0" fontId="24" fillId="31" borderId="29" applyNumberFormat="0" applyAlignment="0" applyProtection="0"/>
    <xf numFmtId="0" fontId="25" fillId="31" borderId="29" applyNumberFormat="0" applyAlignment="0" applyProtection="0"/>
    <xf numFmtId="0" fontId="26" fillId="31" borderId="29" applyNumberFormat="0" applyAlignment="0" applyProtection="0"/>
    <xf numFmtId="0" fontId="25" fillId="31" borderId="29" applyNumberFormat="0" applyAlignment="0" applyProtection="0"/>
    <xf numFmtId="0" fontId="26" fillId="31" borderId="29" applyNumberFormat="0" applyAlignment="0" applyProtection="0"/>
    <xf numFmtId="0" fontId="26" fillId="31" borderId="29" applyNumberFormat="0" applyAlignment="0" applyProtection="0"/>
    <xf numFmtId="0" fontId="26" fillId="31" borderId="29" applyNumberFormat="0" applyAlignment="0" applyProtection="0"/>
    <xf numFmtId="0" fontId="25" fillId="31" borderId="29" applyNumberFormat="0" applyAlignment="0" applyProtection="0"/>
    <xf numFmtId="0" fontId="25" fillId="31" borderId="29" applyNumberFormat="0" applyAlignment="0" applyProtection="0"/>
    <xf numFmtId="0" fontId="25" fillId="31" borderId="2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3" fillId="0" borderId="0"/>
    <xf numFmtId="0" fontId="33" fillId="0" borderId="0"/>
    <xf numFmtId="0" fontId="2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9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1" fillId="0" borderId="0"/>
    <xf numFmtId="0" fontId="33" fillId="0" borderId="0"/>
    <xf numFmtId="0" fontId="3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9" fillId="0" borderId="0"/>
    <xf numFmtId="0" fontId="31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36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13" borderId="30" applyNumberFormat="0" applyFont="0" applyAlignment="0" applyProtection="0"/>
    <xf numFmtId="0" fontId="31" fillId="13" borderId="30" applyNumberFormat="0" applyFont="0" applyAlignment="0" applyProtection="0"/>
    <xf numFmtId="0" fontId="39" fillId="13" borderId="30" applyNumberFormat="0" applyFont="0" applyAlignment="0" applyProtection="0"/>
    <xf numFmtId="0" fontId="39" fillId="13" borderId="30" applyNumberFormat="0" applyFont="0" applyAlignment="0" applyProtection="0"/>
    <xf numFmtId="0" fontId="39" fillId="13" borderId="30" applyNumberFormat="0" applyFont="0" applyAlignment="0" applyProtection="0"/>
    <xf numFmtId="0" fontId="39" fillId="13" borderId="30" applyNumberFormat="0" applyFont="0" applyAlignment="0" applyProtection="0"/>
    <xf numFmtId="0" fontId="4" fillId="13" borderId="30" applyNumberFormat="0" applyFont="0" applyAlignment="0" applyProtection="0"/>
    <xf numFmtId="0" fontId="4" fillId="13" borderId="30" applyNumberFormat="0" applyFont="0" applyAlignment="0" applyProtection="0"/>
    <xf numFmtId="0" fontId="4" fillId="13" borderId="30" applyNumberFormat="0" applyFont="0" applyAlignment="0" applyProtection="0"/>
    <xf numFmtId="0" fontId="4" fillId="13" borderId="30" applyNumberFormat="0" applyFont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2" fillId="0" borderId="0"/>
    <xf numFmtId="0" fontId="43" fillId="0" borderId="0">
      <alignment horizontal="lef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0" borderId="0"/>
  </cellStyleXfs>
  <cellXfs count="259">
    <xf numFmtId="0" fontId="0" fillId="0" borderId="0" xfId="0"/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2" borderId="7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6" borderId="0" xfId="0" applyFont="1" applyFill="1" applyAlignment="1">
      <alignment vertical="center" wrapText="1"/>
    </xf>
    <xf numFmtId="0" fontId="2" fillId="0" borderId="0" xfId="1" applyFont="1" applyBorder="1"/>
    <xf numFmtId="4" fontId="2" fillId="6" borderId="0" xfId="0" applyNumberFormat="1" applyFont="1" applyFill="1" applyBorder="1" applyAlignment="1">
      <alignment vertical="center" wrapText="1"/>
    </xf>
    <xf numFmtId="0" fontId="5" fillId="0" borderId="0" xfId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/>
    </xf>
    <xf numFmtId="4" fontId="2" fillId="6" borderId="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46" fillId="0" borderId="0" xfId="0" applyFont="1"/>
    <xf numFmtId="0" fontId="48" fillId="6" borderId="0" xfId="0" applyFont="1" applyFill="1" applyAlignment="1">
      <alignment horizontal="right" vertical="center" wrapText="1"/>
    </xf>
    <xf numFmtId="0" fontId="48" fillId="6" borderId="0" xfId="0" applyFont="1" applyFill="1" applyAlignment="1">
      <alignment horizontal="center" vertical="center" wrapText="1"/>
    </xf>
    <xf numFmtId="0" fontId="47" fillId="6" borderId="0" xfId="0" applyFont="1" applyFill="1" applyAlignment="1">
      <alignment horizontal="right" vertical="center"/>
    </xf>
    <xf numFmtId="0" fontId="47" fillId="6" borderId="0" xfId="0" applyFont="1" applyFill="1" applyAlignment="1">
      <alignment vertical="center"/>
    </xf>
    <xf numFmtId="164" fontId="49" fillId="6" borderId="0" xfId="622" applyNumberFormat="1" applyFont="1" applyFill="1" applyBorder="1" applyAlignment="1">
      <alignment horizontal="right" wrapText="1"/>
    </xf>
    <xf numFmtId="164" fontId="49" fillId="6" borderId="15" xfId="622" applyNumberFormat="1" applyFont="1" applyFill="1" applyBorder="1" applyAlignment="1">
      <alignment horizontal="center" wrapText="1"/>
    </xf>
    <xf numFmtId="49" fontId="49" fillId="33" borderId="32" xfId="622" applyNumberFormat="1" applyFont="1" applyFill="1" applyBorder="1" applyAlignment="1">
      <alignment horizontal="center" wrapText="1"/>
    </xf>
    <xf numFmtId="49" fontId="49" fillId="32" borderId="33" xfId="622" applyNumberFormat="1" applyFont="1" applyFill="1" applyBorder="1" applyAlignment="1">
      <alignment horizontal="center" wrapText="1"/>
    </xf>
    <xf numFmtId="164" fontId="49" fillId="6" borderId="5" xfId="622" applyNumberFormat="1" applyFont="1" applyFill="1" applyBorder="1" applyAlignment="1">
      <alignment horizontal="left" wrapText="1"/>
    </xf>
    <xf numFmtId="164" fontId="1" fillId="32" borderId="5" xfId="622" applyNumberFormat="1" applyFont="1" applyFill="1" applyBorder="1" applyAlignment="1">
      <alignment horizontal="left" wrapText="1"/>
    </xf>
    <xf numFmtId="49" fontId="49" fillId="32" borderId="34" xfId="622" applyNumberFormat="1" applyFont="1" applyFill="1" applyBorder="1" applyAlignment="1">
      <alignment horizontal="center" wrapText="1"/>
    </xf>
    <xf numFmtId="164" fontId="49" fillId="6" borderId="1" xfId="622" applyNumberFormat="1" applyFont="1" applyFill="1" applyBorder="1" applyAlignment="1">
      <alignment horizontal="left" wrapText="1"/>
    </xf>
    <xf numFmtId="164" fontId="1" fillId="32" borderId="4" xfId="622" applyNumberFormat="1" applyFont="1" applyFill="1" applyBorder="1" applyAlignment="1">
      <alignment horizontal="left" wrapText="1"/>
    </xf>
    <xf numFmtId="49" fontId="49" fillId="32" borderId="35" xfId="622" applyNumberFormat="1" applyFont="1" applyFill="1" applyBorder="1" applyAlignment="1">
      <alignment horizontal="center" wrapText="1"/>
    </xf>
    <xf numFmtId="0" fontId="49" fillId="6" borderId="7" xfId="0" applyFont="1" applyFill="1" applyBorder="1" applyAlignment="1"/>
    <xf numFmtId="0" fontId="1" fillId="32" borderId="4" xfId="0" applyFont="1" applyFill="1" applyBorder="1" applyAlignment="1"/>
    <xf numFmtId="49" fontId="49" fillId="32" borderId="36" xfId="622" applyNumberFormat="1" applyFont="1" applyFill="1" applyBorder="1" applyAlignment="1">
      <alignment horizontal="center" wrapText="1"/>
    </xf>
    <xf numFmtId="164" fontId="1" fillId="6" borderId="0" xfId="622" applyNumberFormat="1" applyFont="1" applyFill="1" applyBorder="1" applyAlignment="1">
      <alignment wrapText="1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right" vertical="center"/>
    </xf>
    <xf numFmtId="0" fontId="6" fillId="6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wrapText="1"/>
    </xf>
    <xf numFmtId="49" fontId="2" fillId="6" borderId="11" xfId="0" applyNumberFormat="1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49" fontId="2" fillId="6" borderId="49" xfId="0" applyNumberFormat="1" applyFont="1" applyFill="1" applyBorder="1" applyAlignment="1">
      <alignment horizontal="center" wrapText="1"/>
    </xf>
    <xf numFmtId="0" fontId="50" fillId="2" borderId="50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49" fontId="2" fillId="6" borderId="17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6" borderId="3" xfId="0" applyNumberFormat="1" applyFont="1" applyFill="1" applyBorder="1" applyAlignment="1">
      <alignment horizontal="center" wrapText="1"/>
    </xf>
    <xf numFmtId="49" fontId="2" fillId="6" borderId="14" xfId="0" applyNumberFormat="1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4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5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2" fillId="0" borderId="3" xfId="698" applyNumberFormat="1" applyFont="1" applyFill="1" applyBorder="1" applyAlignment="1">
      <alignment wrapText="1"/>
    </xf>
    <xf numFmtId="3" fontId="2" fillId="0" borderId="3" xfId="698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wrapText="1"/>
    </xf>
    <xf numFmtId="0" fontId="53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34" borderId="3" xfId="0" applyFont="1" applyFill="1" applyBorder="1" applyAlignment="1">
      <alignment wrapText="1" shrinkToFit="1"/>
    </xf>
    <xf numFmtId="3" fontId="2" fillId="34" borderId="3" xfId="698" applyNumberFormat="1" applyFont="1" applyFill="1" applyBorder="1" applyAlignment="1">
      <alignment wrapText="1"/>
    </xf>
    <xf numFmtId="49" fontId="2" fillId="34" borderId="3" xfId="0" applyNumberFormat="1" applyFont="1" applyFill="1" applyBorder="1" applyAlignment="1">
      <alignment wrapText="1"/>
    </xf>
    <xf numFmtId="4" fontId="2" fillId="34" borderId="3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34" borderId="3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4" fontId="2" fillId="34" borderId="3" xfId="0" applyNumberFormat="1" applyFont="1" applyFill="1" applyBorder="1" applyAlignment="1">
      <alignment wrapText="1"/>
    </xf>
    <xf numFmtId="0" fontId="2" fillId="34" borderId="7" xfId="0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4" fontId="2" fillId="34" borderId="18" xfId="0" applyNumberFormat="1" applyFont="1" applyFill="1" applyBorder="1" applyAlignment="1">
      <alignment horizontal="right" wrapText="1"/>
    </xf>
    <xf numFmtId="0" fontId="2" fillId="6" borderId="17" xfId="0" applyNumberFormat="1" applyFont="1" applyFill="1" applyBorder="1" applyAlignment="1">
      <alignment horizontal="center" wrapText="1"/>
    </xf>
    <xf numFmtId="0" fontId="2" fillId="6" borderId="14" xfId="0" applyNumberFormat="1" applyFont="1" applyFill="1" applyBorder="1" applyAlignment="1">
      <alignment horizontal="center" wrapText="1"/>
    </xf>
    <xf numFmtId="4" fontId="2" fillId="34" borderId="15" xfId="0" applyNumberFormat="1" applyFont="1" applyFill="1" applyBorder="1" applyAlignment="1">
      <alignment horizontal="right" wrapText="1"/>
    </xf>
    <xf numFmtId="4" fontId="2" fillId="34" borderId="16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 indent="1"/>
    </xf>
    <xf numFmtId="4" fontId="2" fillId="0" borderId="11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right" wrapText="1"/>
    </xf>
    <xf numFmtId="4" fontId="2" fillId="34" borderId="13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 indent="2"/>
    </xf>
    <xf numFmtId="165" fontId="48" fillId="0" borderId="0" xfId="287" applyNumberFormat="1" applyFont="1" applyFill="1" applyBorder="1" applyAlignment="1">
      <alignment horizontal="right" wrapText="1"/>
    </xf>
    <xf numFmtId="4" fontId="48" fillId="0" borderId="0" xfId="287" applyNumberFormat="1" applyFont="1" applyFill="1" applyBorder="1" applyAlignment="1">
      <alignment horizontal="right" wrapText="1"/>
    </xf>
    <xf numFmtId="165" fontId="48" fillId="0" borderId="0" xfId="396" applyNumberFormat="1" applyFont="1" applyBorder="1" applyAlignment="1">
      <alignment horizontal="right"/>
    </xf>
    <xf numFmtId="4" fontId="2" fillId="0" borderId="3" xfId="287" applyNumberFormat="1" applyFont="1" applyFill="1" applyBorder="1" applyAlignment="1">
      <alignment horizontal="right" wrapText="1"/>
    </xf>
    <xf numFmtId="4" fontId="2" fillId="0" borderId="15" xfId="287" applyNumberFormat="1" applyFont="1" applyFill="1" applyBorder="1" applyAlignment="1">
      <alignment horizontal="right" wrapText="1"/>
    </xf>
    <xf numFmtId="4" fontId="2" fillId="34" borderId="12" xfId="0" applyNumberFormat="1" applyFont="1" applyFill="1" applyBorder="1" applyAlignment="1">
      <alignment wrapText="1"/>
    </xf>
    <xf numFmtId="4" fontId="2" fillId="34" borderId="18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" fontId="2" fillId="0" borderId="3" xfId="396" applyNumberFormat="1" applyFont="1" applyBorder="1" applyAlignment="1"/>
    <xf numFmtId="4" fontId="2" fillId="0" borderId="3" xfId="287" applyNumberFormat="1" applyFont="1" applyFill="1" applyBorder="1" applyAlignment="1">
      <alignment wrapText="1"/>
    </xf>
    <xf numFmtId="4" fontId="2" fillId="34" borderId="3" xfId="287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vertical="center" wrapText="1"/>
    </xf>
    <xf numFmtId="3" fontId="2" fillId="34" borderId="3" xfId="396" applyNumberFormat="1" applyFont="1" applyFill="1" applyBorder="1" applyAlignment="1">
      <alignment horizontal="center" wrapText="1"/>
    </xf>
    <xf numFmtId="4" fontId="2" fillId="34" borderId="13" xfId="0" applyNumberFormat="1" applyFont="1" applyFill="1" applyBorder="1" applyAlignment="1">
      <alignment wrapText="1"/>
    </xf>
    <xf numFmtId="4" fontId="2" fillId="34" borderId="15" xfId="0" applyNumberFormat="1" applyFont="1" applyFill="1" applyBorder="1" applyAlignment="1">
      <alignment wrapText="1"/>
    </xf>
    <xf numFmtId="4" fontId="2" fillId="0" borderId="15" xfId="287" applyNumberFormat="1" applyFont="1" applyFill="1" applyBorder="1" applyAlignment="1">
      <alignment wrapText="1"/>
    </xf>
    <xf numFmtId="4" fontId="2" fillId="34" borderId="16" xfId="0" applyNumberFormat="1" applyFont="1" applyFill="1" applyBorder="1" applyAlignment="1">
      <alignment wrapText="1"/>
    </xf>
    <xf numFmtId="0" fontId="2" fillId="34" borderId="17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4" fontId="2" fillId="34" borderId="3" xfId="396" applyNumberFormat="1" applyFont="1" applyFill="1" applyBorder="1" applyAlignment="1">
      <alignment wrapText="1"/>
    </xf>
    <xf numFmtId="4" fontId="2" fillId="34" borderId="3" xfId="396" applyNumberFormat="1" applyFont="1" applyFill="1" applyBorder="1" applyAlignment="1">
      <alignment horizontal="center" wrapText="1"/>
    </xf>
    <xf numFmtId="4" fontId="2" fillId="34" borderId="18" xfId="396" applyNumberFormat="1" applyFont="1" applyFill="1" applyBorder="1" applyAlignment="1">
      <alignment wrapText="1"/>
    </xf>
    <xf numFmtId="0" fontId="2" fillId="34" borderId="3" xfId="0" applyFont="1" applyFill="1" applyBorder="1" applyAlignment="1">
      <alignment vertical="top" wrapText="1" shrinkToFit="1"/>
    </xf>
    <xf numFmtId="0" fontId="2" fillId="34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2" fillId="2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3" fontId="2" fillId="0" borderId="3" xfId="287" applyNumberFormat="1" applyFont="1" applyFill="1" applyBorder="1" applyAlignment="1">
      <alignment wrapText="1"/>
    </xf>
    <xf numFmtId="3" fontId="2" fillId="34" borderId="3" xfId="287" applyNumberFormat="1" applyFont="1" applyFill="1" applyBorder="1" applyAlignment="1">
      <alignment wrapText="1"/>
    </xf>
    <xf numFmtId="3" fontId="2" fillId="34" borderId="3" xfId="396" applyNumberFormat="1" applyFont="1" applyFill="1" applyBorder="1" applyAlignment="1">
      <alignment wrapText="1"/>
    </xf>
    <xf numFmtId="3" fontId="2" fillId="0" borderId="15" xfId="287" applyNumberFormat="1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4" borderId="3" xfId="0" applyNumberFormat="1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 wrapText="1"/>
    </xf>
    <xf numFmtId="164" fontId="1" fillId="6" borderId="0" xfId="622" applyNumberFormat="1" applyFont="1" applyFill="1" applyBorder="1" applyAlignment="1">
      <alignment horizontal="center" wrapText="1"/>
    </xf>
    <xf numFmtId="164" fontId="49" fillId="6" borderId="0" xfId="622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164" fontId="49" fillId="6" borderId="0" xfId="622" applyNumberFormat="1" applyFont="1" applyFill="1" applyBorder="1" applyAlignment="1">
      <alignment horizontal="center" wrapText="1"/>
    </xf>
    <xf numFmtId="164" fontId="1" fillId="6" borderId="0" xfId="622" applyNumberFormat="1" applyFont="1" applyFill="1" applyBorder="1" applyAlignment="1">
      <alignment horizontal="center" wrapText="1"/>
    </xf>
    <xf numFmtId="0" fontId="47" fillId="6" borderId="0" xfId="0" applyFont="1" applyFill="1" applyAlignment="1">
      <alignment horizontal="center" vertical="center" wrapText="1"/>
    </xf>
    <xf numFmtId="0" fontId="47" fillId="3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4" fontId="2" fillId="6" borderId="5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Border="1" applyAlignment="1"/>
    <xf numFmtId="4" fontId="2" fillId="34" borderId="3" xfId="0" applyNumberFormat="1" applyFont="1" applyFill="1" applyBorder="1" applyAlignment="1"/>
    <xf numFmtId="4" fontId="2" fillId="0" borderId="15" xfId="0" applyNumberFormat="1" applyFont="1" applyBorder="1" applyAlignment="1"/>
    <xf numFmtId="4" fontId="2" fillId="0" borderId="3" xfId="0" applyNumberFormat="1" applyFont="1" applyBorder="1"/>
    <xf numFmtId="4" fontId="2" fillId="0" borderId="15" xfId="0" applyNumberFormat="1" applyFont="1" applyBorder="1"/>
  </cellXfs>
  <cellStyles count="699"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3 2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2 2" xfId="13"/>
    <cellStyle name="20% - Акцент2 2 2" xfId="14"/>
    <cellStyle name="20% - Акцент2 2 3" xfId="15"/>
    <cellStyle name="20% - Акцент2 2 4" xfId="16"/>
    <cellStyle name="20% - Акцент2 3" xfId="17"/>
    <cellStyle name="20% - Акцент2 3 2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3 2" xfId="24"/>
    <cellStyle name="20% - Акцент3 2 2" xfId="25"/>
    <cellStyle name="20% - Акцент3 2 3" xfId="26"/>
    <cellStyle name="20% - Акцент3 3" xfId="27"/>
    <cellStyle name="20% - Акцент3 3 2" xfId="28"/>
    <cellStyle name="20% - Акцент3 4" xfId="29"/>
    <cellStyle name="20% - Акцент3 5" xfId="30"/>
    <cellStyle name="20% - Акцент3 6" xfId="31"/>
    <cellStyle name="20% - Акцент3 7" xfId="32"/>
    <cellStyle name="20% - Акцент3 8" xfId="33"/>
    <cellStyle name="20% - Акцент4 2" xfId="34"/>
    <cellStyle name="20% - Акцент4 2 2" xfId="35"/>
    <cellStyle name="20% - Акцент4 2 3" xfId="36"/>
    <cellStyle name="20% - Акцент4 2 4" xfId="37"/>
    <cellStyle name="20% - Акцент4 3" xfId="38"/>
    <cellStyle name="20% - Акцент4 3 2" xfId="39"/>
    <cellStyle name="20% - Акцент4 4" xfId="40"/>
    <cellStyle name="20% - Акцент4 5" xfId="41"/>
    <cellStyle name="20% - Акцент4 6" xfId="42"/>
    <cellStyle name="20% - Акцент4 7" xfId="43"/>
    <cellStyle name="20% - Акцент4 8" xfId="44"/>
    <cellStyle name="20% - Акцент5 2" xfId="45"/>
    <cellStyle name="20% - Акцент5 2 2" xfId="46"/>
    <cellStyle name="20% - Акцент5 2 3" xfId="47"/>
    <cellStyle name="20% - Акцент5 3" xfId="48"/>
    <cellStyle name="20% - Акцент5 3 2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6 2" xfId="55"/>
    <cellStyle name="20% - Акцент6 2 2" xfId="56"/>
    <cellStyle name="20% - Акцент6 2 3" xfId="57"/>
    <cellStyle name="20% - Акцент6 2 4" xfId="58"/>
    <cellStyle name="20% - Акцент6 3" xfId="59"/>
    <cellStyle name="20% - Акцент6 3 2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40% - Акцент1 2" xfId="66"/>
    <cellStyle name="40% - Акцент1 2 2" xfId="67"/>
    <cellStyle name="40% - Акцент1 2 3" xfId="68"/>
    <cellStyle name="40% - Акцент1 2 4" xfId="69"/>
    <cellStyle name="40% - Акцент1 3" xfId="70"/>
    <cellStyle name="40% - Акцент1 3 2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2 2" xfId="77"/>
    <cellStyle name="40% - Акцент2 2 2" xfId="78"/>
    <cellStyle name="40% - Акцент2 2 3" xfId="79"/>
    <cellStyle name="40% - Акцент2 3" xfId="80"/>
    <cellStyle name="40% - Акцент2 3 2" xfId="81"/>
    <cellStyle name="40% - Акцент2 4" xfId="82"/>
    <cellStyle name="40% - Акцент2 5" xfId="83"/>
    <cellStyle name="40% - Акцент2 6" xfId="84"/>
    <cellStyle name="40% - Акцент2 7" xfId="85"/>
    <cellStyle name="40% - Акцент2 8" xfId="86"/>
    <cellStyle name="40% - Акцент3 2" xfId="87"/>
    <cellStyle name="40% - Акцент3 2 2" xfId="88"/>
    <cellStyle name="40% - Акцент3 2 3" xfId="89"/>
    <cellStyle name="40% - Акцент3 3" xfId="90"/>
    <cellStyle name="40% - Акцент3 3 2" xfId="91"/>
    <cellStyle name="40% - Акцент3 4" xfId="92"/>
    <cellStyle name="40% - Акцент3 5" xfId="93"/>
    <cellStyle name="40% - Акцент3 6" xfId="94"/>
    <cellStyle name="40% - Акцент3 7" xfId="95"/>
    <cellStyle name="40% - Акцент3 8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3" xfId="101"/>
    <cellStyle name="40% - Акцент4 3 2" xfId="102"/>
    <cellStyle name="40% - Акцент4 4" xfId="103"/>
    <cellStyle name="40% - Акцент4 5" xfId="104"/>
    <cellStyle name="40% - Акцент4 6" xfId="105"/>
    <cellStyle name="40% - Акцент4 7" xfId="106"/>
    <cellStyle name="40% - Акцент4 8" xfId="107"/>
    <cellStyle name="40% - Акцент5 2" xfId="108"/>
    <cellStyle name="40% - Акцент5 2 2" xfId="109"/>
    <cellStyle name="40% - Акцент5 2 3" xfId="110"/>
    <cellStyle name="40% - Акцент5 2 4" xfId="111"/>
    <cellStyle name="40% - Акцент5 3" xfId="112"/>
    <cellStyle name="40% - Акцент5 3 2" xfId="113"/>
    <cellStyle name="40% - Акцент5 4" xfId="114"/>
    <cellStyle name="40% - Акцент5 5" xfId="115"/>
    <cellStyle name="40% - Акцент5 6" xfId="116"/>
    <cellStyle name="40% - Акцент5 7" xfId="117"/>
    <cellStyle name="40% - Акцент5 8" xfId="118"/>
    <cellStyle name="40% - Акцент6 2" xfId="119"/>
    <cellStyle name="40% - Акцент6 2 2" xfId="120"/>
    <cellStyle name="40% - Акцент6 2 3" xfId="121"/>
    <cellStyle name="40% - Акцент6 2 4" xfId="122"/>
    <cellStyle name="40% - Акцент6 3" xfId="123"/>
    <cellStyle name="40% - Акцент6 3 2" xfId="124"/>
    <cellStyle name="40% - Акцент6 4" xfId="125"/>
    <cellStyle name="40% - Акцент6 5" xfId="126"/>
    <cellStyle name="40% - Акцент6 6" xfId="127"/>
    <cellStyle name="40% - Акцент6 7" xfId="128"/>
    <cellStyle name="40% - Акцент6 8" xfId="129"/>
    <cellStyle name="60% - Акцент1 2" xfId="130"/>
    <cellStyle name="60% - Акцент1 2 2" xfId="131"/>
    <cellStyle name="60% - Акцент1 2 3" xfId="132"/>
    <cellStyle name="60% - Акцент1 2 4" xfId="133"/>
    <cellStyle name="60% - Акцент1 3" xfId="134"/>
    <cellStyle name="60% - Акцент1 3 2" xfId="135"/>
    <cellStyle name="60% - Акцент1 4" xfId="136"/>
    <cellStyle name="60% - Акцент1 5" xfId="137"/>
    <cellStyle name="60% - Акцент1 6" xfId="138"/>
    <cellStyle name="60% - Акцент1 7" xfId="139"/>
    <cellStyle name="60% - Акцент1 8" xfId="140"/>
    <cellStyle name="60% - Акцент2 2" xfId="141"/>
    <cellStyle name="60% - Акцент2 2 2" xfId="142"/>
    <cellStyle name="60% - Акцент2 2 3" xfId="143"/>
    <cellStyle name="60% - Акцент2 2 4" xfId="144"/>
    <cellStyle name="60% - Акцент2 3" xfId="145"/>
    <cellStyle name="60% - Акцент2 3 2" xfId="146"/>
    <cellStyle name="60% - Акцент2 4" xfId="147"/>
    <cellStyle name="60% - Акцент2 5" xfId="148"/>
    <cellStyle name="60% - Акцент2 6" xfId="149"/>
    <cellStyle name="60% - Акцент2 7" xfId="150"/>
    <cellStyle name="60% - Акцент2 8" xfId="151"/>
    <cellStyle name="60% - Акцент3 2" xfId="152"/>
    <cellStyle name="60% - Акцент3 2 2" xfId="153"/>
    <cellStyle name="60% - Акцент3 2 3" xfId="154"/>
    <cellStyle name="60% - Акцент3 2 4" xfId="155"/>
    <cellStyle name="60% - Акцент3 3" xfId="156"/>
    <cellStyle name="60% - Акцент3 3 2" xfId="157"/>
    <cellStyle name="60% - Акцент3 4" xfId="158"/>
    <cellStyle name="60% - Акцент3 5" xfId="159"/>
    <cellStyle name="60% - Акцент3 6" xfId="160"/>
    <cellStyle name="60% - Акцент3 7" xfId="161"/>
    <cellStyle name="60% - Акцент3 8" xfId="162"/>
    <cellStyle name="60% - Акцент4 2" xfId="163"/>
    <cellStyle name="60% - Акцент4 2 2" xfId="164"/>
    <cellStyle name="60% - Акцент4 2 3" xfId="165"/>
    <cellStyle name="60% - Акцент4 2 4" xfId="166"/>
    <cellStyle name="60% - Акцент4 3" xfId="167"/>
    <cellStyle name="60% - Акцент4 3 2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5 2" xfId="174"/>
    <cellStyle name="60% - Акцент5 2 2" xfId="175"/>
    <cellStyle name="60% - Акцент5 2 3" xfId="176"/>
    <cellStyle name="60% - Акцент5 2 4" xfId="177"/>
    <cellStyle name="60% - Акцент5 3" xfId="178"/>
    <cellStyle name="60% - Акцент5 3 2" xfId="179"/>
    <cellStyle name="60% - Акцент5 4" xfId="180"/>
    <cellStyle name="60% - Акцент5 5" xfId="181"/>
    <cellStyle name="60% - Акцент5 6" xfId="182"/>
    <cellStyle name="60% - Акцент5 7" xfId="183"/>
    <cellStyle name="60% - Акцент5 8" xfId="184"/>
    <cellStyle name="60% - Акцент6 2" xfId="185"/>
    <cellStyle name="60% - Акцент6 2 2" xfId="186"/>
    <cellStyle name="60% - Акцент6 2 3" xfId="187"/>
    <cellStyle name="60% - Акцент6 2 4" xfId="188"/>
    <cellStyle name="60% - Акцент6 3" xfId="189"/>
    <cellStyle name="60% - Акцент6 3 2" xfId="190"/>
    <cellStyle name="60% - Акцент6 4" xfId="191"/>
    <cellStyle name="60% - Акцент6 5" xfId="192"/>
    <cellStyle name="60% - Акцент6 6" xfId="193"/>
    <cellStyle name="60% - Акцент6 7" xfId="194"/>
    <cellStyle name="60% - Акцент6 8" xfId="195"/>
    <cellStyle name="Акцент1 2" xfId="196"/>
    <cellStyle name="Акцент1 2 2" xfId="197"/>
    <cellStyle name="Акцент1 2 3" xfId="198"/>
    <cellStyle name="Акцент1 2 4" xfId="199"/>
    <cellStyle name="Акцент1 3" xfId="200"/>
    <cellStyle name="Акцент1 3 2" xfId="201"/>
    <cellStyle name="Акцент1 4" xfId="202"/>
    <cellStyle name="Акцент1 5" xfId="203"/>
    <cellStyle name="Акцент1 6" xfId="204"/>
    <cellStyle name="Акцент1 7" xfId="205"/>
    <cellStyle name="Акцент1 8" xfId="206"/>
    <cellStyle name="Акцент2 2" xfId="207"/>
    <cellStyle name="Акцент2 2 2" xfId="208"/>
    <cellStyle name="Акцент2 2 3" xfId="209"/>
    <cellStyle name="Акцент2 2 4" xfId="210"/>
    <cellStyle name="Акцент2 3" xfId="211"/>
    <cellStyle name="Акцент2 3 2" xfId="212"/>
    <cellStyle name="Акцент2 4" xfId="213"/>
    <cellStyle name="Акцент2 5" xfId="214"/>
    <cellStyle name="Акцент2 6" xfId="215"/>
    <cellStyle name="Акцент2 7" xfId="216"/>
    <cellStyle name="Акцент2 8" xfId="217"/>
    <cellStyle name="Акцент3 2" xfId="218"/>
    <cellStyle name="Акцент3 2 2" xfId="219"/>
    <cellStyle name="Акцент3 2 3" xfId="220"/>
    <cellStyle name="Акцент3 2 4" xfId="221"/>
    <cellStyle name="Акцент3 3" xfId="222"/>
    <cellStyle name="Акцент3 3 2" xfId="223"/>
    <cellStyle name="Акцент3 4" xfId="224"/>
    <cellStyle name="Акцент3 5" xfId="225"/>
    <cellStyle name="Акцент3 6" xfId="226"/>
    <cellStyle name="Акцент3 7" xfId="227"/>
    <cellStyle name="Акцент3 8" xfId="228"/>
    <cellStyle name="Акцент4 2" xfId="229"/>
    <cellStyle name="Акцент4 2 2" xfId="230"/>
    <cellStyle name="Акцент4 2 3" xfId="231"/>
    <cellStyle name="Акцент4 2 4" xfId="232"/>
    <cellStyle name="Акцент4 3" xfId="233"/>
    <cellStyle name="Акцент4 3 2" xfId="234"/>
    <cellStyle name="Акцент4 4" xfId="235"/>
    <cellStyle name="Акцент4 5" xfId="236"/>
    <cellStyle name="Акцент4 6" xfId="237"/>
    <cellStyle name="Акцент4 7" xfId="238"/>
    <cellStyle name="Акцент4 8" xfId="239"/>
    <cellStyle name="Акцент5 2" xfId="240"/>
    <cellStyle name="Акцент5 2 2" xfId="241"/>
    <cellStyle name="Акцент5 2 3" xfId="242"/>
    <cellStyle name="Акцент5 2 4" xfId="243"/>
    <cellStyle name="Акцент5 3" xfId="244"/>
    <cellStyle name="Акцент5 3 2" xfId="245"/>
    <cellStyle name="Акцент5 4" xfId="246"/>
    <cellStyle name="Акцент5 5" xfId="247"/>
    <cellStyle name="Акцент5 6" xfId="248"/>
    <cellStyle name="Акцент5 7" xfId="249"/>
    <cellStyle name="Акцент5 8" xfId="250"/>
    <cellStyle name="Акцент6 2" xfId="251"/>
    <cellStyle name="Акцент6 2 2" xfId="252"/>
    <cellStyle name="Акцент6 2 3" xfId="253"/>
    <cellStyle name="Акцент6 2 4" xfId="254"/>
    <cellStyle name="Акцент6 3" xfId="255"/>
    <cellStyle name="Акцент6 3 2" xfId="256"/>
    <cellStyle name="Акцент6 4" xfId="257"/>
    <cellStyle name="Акцент6 5" xfId="258"/>
    <cellStyle name="Акцент6 6" xfId="259"/>
    <cellStyle name="Акцент6 7" xfId="260"/>
    <cellStyle name="Акцент6 8" xfId="261"/>
    <cellStyle name="Ввод  2" xfId="262"/>
    <cellStyle name="Ввод  3" xfId="263"/>
    <cellStyle name="Ввод  4" xfId="264"/>
    <cellStyle name="Ввод  5" xfId="265"/>
    <cellStyle name="Ввод  6" xfId="266"/>
    <cellStyle name="Ввод  7" xfId="267"/>
    <cellStyle name="Ввод  8" xfId="268"/>
    <cellStyle name="Вывод 2" xfId="269"/>
    <cellStyle name="Вывод 2 2" xfId="270"/>
    <cellStyle name="Вывод 2 3" xfId="271"/>
    <cellStyle name="Вывод 3" xfId="272"/>
    <cellStyle name="Вывод 4" xfId="273"/>
    <cellStyle name="Вывод 5" xfId="274"/>
    <cellStyle name="Вывод 6" xfId="275"/>
    <cellStyle name="Вывод 7" xfId="276"/>
    <cellStyle name="Вывод 8" xfId="277"/>
    <cellStyle name="Вычисление 2" xfId="278"/>
    <cellStyle name="Вычисление 2 2" xfId="279"/>
    <cellStyle name="Вычисление 2 3" xfId="280"/>
    <cellStyle name="Вычисление 3" xfId="281"/>
    <cellStyle name="Вычисление 4" xfId="282"/>
    <cellStyle name="Вычисление 5" xfId="283"/>
    <cellStyle name="Вычисление 6" xfId="284"/>
    <cellStyle name="Вычисление 7" xfId="285"/>
    <cellStyle name="Вычисление 8" xfId="286"/>
    <cellStyle name="Денежный 2" xfId="287"/>
    <cellStyle name="Заголовок 1 2" xfId="288"/>
    <cellStyle name="Заголовок 1 2 2" xfId="289"/>
    <cellStyle name="Заголовок 1 2 3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2 2" xfId="297"/>
    <cellStyle name="Заголовок 2 2 2" xfId="298"/>
    <cellStyle name="Заголовок 2 2 3" xfId="299"/>
    <cellStyle name="Заголовок 2 3" xfId="300"/>
    <cellStyle name="Заголовок 2 4" xfId="301"/>
    <cellStyle name="Заголовок 2 5" xfId="302"/>
    <cellStyle name="Заголовок 2 6" xfId="303"/>
    <cellStyle name="Заголовок 2 7" xfId="304"/>
    <cellStyle name="Заголовок 2 8" xfId="305"/>
    <cellStyle name="Заголовок 3 2" xfId="306"/>
    <cellStyle name="Заголовок 3 2 2" xfId="307"/>
    <cellStyle name="Заголовок 3 2 3" xfId="308"/>
    <cellStyle name="Заголовок 3 3" xfId="309"/>
    <cellStyle name="Заголовок 3 4" xfId="310"/>
    <cellStyle name="Заголовок 3 5" xfId="311"/>
    <cellStyle name="Заголовок 3 6" xfId="312"/>
    <cellStyle name="Заголовок 3 7" xfId="313"/>
    <cellStyle name="Заголовок 3 8" xfId="314"/>
    <cellStyle name="Заголовок 4 2" xfId="315"/>
    <cellStyle name="Заголовок 4 2 2" xfId="316"/>
    <cellStyle name="Заголовок 4 2 3" xfId="317"/>
    <cellStyle name="Заголовок 4 3" xfId="318"/>
    <cellStyle name="Заголовок 4 4" xfId="319"/>
    <cellStyle name="Заголовок 4 5" xfId="320"/>
    <cellStyle name="Заголовок 4 6" xfId="321"/>
    <cellStyle name="Заголовок 4 7" xfId="322"/>
    <cellStyle name="Заголовок 4 8" xfId="323"/>
    <cellStyle name="Итог 2" xfId="324"/>
    <cellStyle name="Итог 2 2" xfId="325"/>
    <cellStyle name="Итог 2 3" xfId="326"/>
    <cellStyle name="Итог 2 4" xfId="327"/>
    <cellStyle name="Итог 3" xfId="328"/>
    <cellStyle name="Итог 3 2" xfId="329"/>
    <cellStyle name="Итог 4" xfId="330"/>
    <cellStyle name="Итог 5" xfId="331"/>
    <cellStyle name="Итог 6" xfId="332"/>
    <cellStyle name="Итог 7" xfId="333"/>
    <cellStyle name="Итог 8" xfId="334"/>
    <cellStyle name="Контрольная ячейка 2" xfId="335"/>
    <cellStyle name="Контрольная ячейка 2 2" xfId="336"/>
    <cellStyle name="Контрольная ячейка 2 3" xfId="337"/>
    <cellStyle name="Контрольная ячейка 2 4" xfId="338"/>
    <cellStyle name="Контрольная ячейка 3" xfId="339"/>
    <cellStyle name="Контрольная ячейка 3 2" xfId="340"/>
    <cellStyle name="Контрольная ячейка 4" xfId="341"/>
    <cellStyle name="Контрольная ячейка 5" xfId="342"/>
    <cellStyle name="Контрольная ячейка 6" xfId="343"/>
    <cellStyle name="Контрольная ячейка 7" xfId="344"/>
    <cellStyle name="Контрольная ячейка 8" xfId="345"/>
    <cellStyle name="Название 2" xfId="346"/>
    <cellStyle name="Название 2 2" xfId="347"/>
    <cellStyle name="Название 2 3" xfId="348"/>
    <cellStyle name="Название 3" xfId="349"/>
    <cellStyle name="Название 4" xfId="350"/>
    <cellStyle name="Название 5" xfId="351"/>
    <cellStyle name="Название 6" xfId="352"/>
    <cellStyle name="Название 7" xfId="353"/>
    <cellStyle name="Название 8" xfId="354"/>
    <cellStyle name="Нейтральный 2" xfId="355"/>
    <cellStyle name="Нейтральный 3" xfId="356"/>
    <cellStyle name="Нейтральный 4" xfId="357"/>
    <cellStyle name="Нейтральный 5" xfId="358"/>
    <cellStyle name="Нейтральный 6" xfId="359"/>
    <cellStyle name="Нейтральный 7" xfId="360"/>
    <cellStyle name="Нейтральный 8" xfId="361"/>
    <cellStyle name="Обычный" xfId="0" builtinId="0"/>
    <cellStyle name="Обычный 10" xfId="362"/>
    <cellStyle name="Обычный 11" xfId="363"/>
    <cellStyle name="Обычный 12" xfId="364"/>
    <cellStyle name="Обычный 13" xfId="365"/>
    <cellStyle name="Обычный 14" xfId="366"/>
    <cellStyle name="Обычный 15" xfId="367"/>
    <cellStyle name="Обычный 16" xfId="368"/>
    <cellStyle name="Обычный 17" xfId="369"/>
    <cellStyle name="Обычный 18" xfId="370"/>
    <cellStyle name="Обычный 19" xfId="371"/>
    <cellStyle name="Обычный 2" xfId="372"/>
    <cellStyle name="Обычный 2 10" xfId="373"/>
    <cellStyle name="Обычный 2 10 2" xfId="374"/>
    <cellStyle name="Обычный 2 10 3" xfId="375"/>
    <cellStyle name="Обычный 2 11" xfId="376"/>
    <cellStyle name="Обычный 2 11 2" xfId="377"/>
    <cellStyle name="Обычный 2 11 3" xfId="378"/>
    <cellStyle name="Обычный 2 12" xfId="379"/>
    <cellStyle name="Обычный 2 12 2" xfId="380"/>
    <cellStyle name="Обычный 2 12 3" xfId="381"/>
    <cellStyle name="Обычный 2 13" xfId="382"/>
    <cellStyle name="Обычный 2 13 2" xfId="383"/>
    <cellStyle name="Обычный 2 13 3" xfId="384"/>
    <cellStyle name="Обычный 2 14" xfId="385"/>
    <cellStyle name="Обычный 2 14 2" xfId="386"/>
    <cellStyle name="Обычный 2 14 3" xfId="387"/>
    <cellStyle name="Обычный 2 15" xfId="388"/>
    <cellStyle name="Обычный 2 15 2" xfId="389"/>
    <cellStyle name="Обычный 2 15 3" xfId="390"/>
    <cellStyle name="Обычный 2 16" xfId="391"/>
    <cellStyle name="Обычный 2 17" xfId="392"/>
    <cellStyle name="Обычный 2 18" xfId="393"/>
    <cellStyle name="Обычный 2 19" xfId="394"/>
    <cellStyle name="Обычный 2 2" xfId="395"/>
    <cellStyle name="Обычный 2 2 2" xfId="396"/>
    <cellStyle name="Обычный 2 2 2 2" xfId="397"/>
    <cellStyle name="Обычный 2 2 2 3" xfId="398"/>
    <cellStyle name="Обычный 2 2 2 4" xfId="399"/>
    <cellStyle name="Обычный 2 2 2 5" xfId="400"/>
    <cellStyle name="Обычный 2 2 3" xfId="401"/>
    <cellStyle name="Обычный 2 20" xfId="402"/>
    <cellStyle name="Обычный 2 21" xfId="403"/>
    <cellStyle name="Обычный 2 22" xfId="404"/>
    <cellStyle name="Обычный 2 22 2" xfId="405"/>
    <cellStyle name="Обычный 2 22 3" xfId="406"/>
    <cellStyle name="Обычный 2 23" xfId="407"/>
    <cellStyle name="Обычный 2 24" xfId="408"/>
    <cellStyle name="Обычный 2 24 2" xfId="409"/>
    <cellStyle name="Обычный 2 25" xfId="410"/>
    <cellStyle name="Обычный 2 3" xfId="411"/>
    <cellStyle name="Обычный 2 3 2" xfId="412"/>
    <cellStyle name="Обычный 2 3 2 2" xfId="413"/>
    <cellStyle name="Обычный 2 3 2 3" xfId="414"/>
    <cellStyle name="Обычный 2 3 2 4" xfId="415"/>
    <cellStyle name="Обычный 2 4" xfId="416"/>
    <cellStyle name="Обычный 2 4 2" xfId="417"/>
    <cellStyle name="Обычный 2 4 3" xfId="418"/>
    <cellStyle name="Обычный 2 5" xfId="419"/>
    <cellStyle name="Обычный 2 5 2" xfId="420"/>
    <cellStyle name="Обычный 2 5 2 2" xfId="421"/>
    <cellStyle name="Обычный 2 5 3" xfId="422"/>
    <cellStyle name="Обычный 2 5 4" xfId="423"/>
    <cellStyle name="Обычный 2 6" xfId="424"/>
    <cellStyle name="Обычный 2 6 2" xfId="425"/>
    <cellStyle name="Обычный 2 6 3" xfId="426"/>
    <cellStyle name="Обычный 2 6 4" xfId="427"/>
    <cellStyle name="Обычный 2 7" xfId="428"/>
    <cellStyle name="Обычный 2 7 2" xfId="429"/>
    <cellStyle name="Обычный 2 7 3" xfId="430"/>
    <cellStyle name="Обычный 2 8" xfId="431"/>
    <cellStyle name="Обычный 2 8 2" xfId="432"/>
    <cellStyle name="Обычный 2 8 3" xfId="433"/>
    <cellStyle name="Обычный 2 9" xfId="434"/>
    <cellStyle name="Обычный 2 9 2" xfId="435"/>
    <cellStyle name="Обычный 2 9 3" xfId="436"/>
    <cellStyle name="Обычный 2_101.30 хвостик" xfId="437"/>
    <cellStyle name="Обычный 20" xfId="438"/>
    <cellStyle name="Обычный 21" xfId="439"/>
    <cellStyle name="Обычный 22" xfId="440"/>
    <cellStyle name="Обычный 23" xfId="441"/>
    <cellStyle name="Обычный 24" xfId="442"/>
    <cellStyle name="Обычный 25" xfId="443"/>
    <cellStyle name="Обычный 25 2" xfId="444"/>
    <cellStyle name="Обычный 26" xfId="445"/>
    <cellStyle name="Обычный 27" xfId="446"/>
    <cellStyle name="Обычный 27 2" xfId="447"/>
    <cellStyle name="Обычный 27 3" xfId="448"/>
    <cellStyle name="Обычный 27 4" xfId="449"/>
    <cellStyle name="Обычный 28" xfId="450"/>
    <cellStyle name="Обычный 28 2" xfId="451"/>
    <cellStyle name="Обычный 29" xfId="452"/>
    <cellStyle name="Обычный 3" xfId="453"/>
    <cellStyle name="Обычный 3 2" xfId="454"/>
    <cellStyle name="Обычный 3 2 2" xfId="455"/>
    <cellStyle name="Обычный 3 2 3" xfId="456"/>
    <cellStyle name="Обычный 3 2 4" xfId="457"/>
    <cellStyle name="Обычный 3 3" xfId="458"/>
    <cellStyle name="Обычный 3 3 2" xfId="459"/>
    <cellStyle name="Обычный 3 3 3" xfId="460"/>
    <cellStyle name="Обычный 3 3 4" xfId="461"/>
    <cellStyle name="Обычный 3 3 5" xfId="462"/>
    <cellStyle name="Обычный 3 4" xfId="463"/>
    <cellStyle name="Обычный 3 4 2" xfId="464"/>
    <cellStyle name="Обычный 3 4 3" xfId="465"/>
    <cellStyle name="Обычный 3 4 4" xfId="466"/>
    <cellStyle name="Обычный 3 5" xfId="467"/>
    <cellStyle name="Обычный 3 5 2" xfId="468"/>
    <cellStyle name="Обычный 3 5 3" xfId="469"/>
    <cellStyle name="Обычный 3 6" xfId="470"/>
    <cellStyle name="Обычный 3 6 2" xfId="471"/>
    <cellStyle name="Обычный 3 7" xfId="472"/>
    <cellStyle name="Обычный 3_Шапка" xfId="473"/>
    <cellStyle name="Обычный 30" xfId="474"/>
    <cellStyle name="Обычный 31" xfId="475"/>
    <cellStyle name="Обычный 32" xfId="476"/>
    <cellStyle name="Обычный 33" xfId="477"/>
    <cellStyle name="Обычный 33 2" xfId="478"/>
    <cellStyle name="Обычный 34" xfId="479"/>
    <cellStyle name="Обычный 34 2" xfId="480"/>
    <cellStyle name="Обычный 35" xfId="481"/>
    <cellStyle name="Обычный 36" xfId="482"/>
    <cellStyle name="Обычный 37" xfId="483"/>
    <cellStyle name="Обычный 38" xfId="484"/>
    <cellStyle name="Обычный 39" xfId="485"/>
    <cellStyle name="Обычный 4" xfId="486"/>
    <cellStyle name="Обычный 4 2" xfId="487"/>
    <cellStyle name="Обычный 4 2 2" xfId="488"/>
    <cellStyle name="Обычный 4 2 3" xfId="489"/>
    <cellStyle name="Обычный 4 2 4" xfId="490"/>
    <cellStyle name="Обычный 4 2 5" xfId="491"/>
    <cellStyle name="Обычный 4 3" xfId="492"/>
    <cellStyle name="Обычный 4 3 2" xfId="493"/>
    <cellStyle name="Обычный 4 4" xfId="494"/>
    <cellStyle name="Обычный 4 5" xfId="495"/>
    <cellStyle name="Обычный 40" xfId="496"/>
    <cellStyle name="Обычный 41" xfId="497"/>
    <cellStyle name="Обычный 42" xfId="498"/>
    <cellStyle name="Обычный 43" xfId="499"/>
    <cellStyle name="Обычный 44" xfId="500"/>
    <cellStyle name="Обычный 45" xfId="501"/>
    <cellStyle name="Обычный 46" xfId="502"/>
    <cellStyle name="Обычный 47" xfId="503"/>
    <cellStyle name="Обычный 48" xfId="504"/>
    <cellStyle name="Обычный 49" xfId="505"/>
    <cellStyle name="Обычный 5" xfId="506"/>
    <cellStyle name="Обычный 5 10" xfId="507"/>
    <cellStyle name="Обычный 5 10 2" xfId="508"/>
    <cellStyle name="Обычный 5 10 3" xfId="509"/>
    <cellStyle name="Обычный 5 11" xfId="510"/>
    <cellStyle name="Обычный 5 11 2" xfId="511"/>
    <cellStyle name="Обычный 5 11 3" xfId="512"/>
    <cellStyle name="Обычный 5 12" xfId="513"/>
    <cellStyle name="Обычный 5 12 2" xfId="514"/>
    <cellStyle name="Обычный 5 12 3" xfId="515"/>
    <cellStyle name="Обычный 5 13" xfId="516"/>
    <cellStyle name="Обычный 5 14" xfId="517"/>
    <cellStyle name="Обычный 5 15" xfId="518"/>
    <cellStyle name="Обычный 5 16" xfId="519"/>
    <cellStyle name="Обычный 5 17" xfId="520"/>
    <cellStyle name="Обычный 5 18" xfId="521"/>
    <cellStyle name="Обычный 5 19" xfId="522"/>
    <cellStyle name="Обычный 5 2" xfId="523"/>
    <cellStyle name="Обычный 5 2 2" xfId="524"/>
    <cellStyle name="Обычный 5 2 3" xfId="525"/>
    <cellStyle name="Обычный 5 2 4" xfId="526"/>
    <cellStyle name="Обычный 5 2 5" xfId="527"/>
    <cellStyle name="Обычный 5 20" xfId="528"/>
    <cellStyle name="Обычный 5 21" xfId="529"/>
    <cellStyle name="Обычный 5 3" xfId="530"/>
    <cellStyle name="Обычный 5 3 2" xfId="531"/>
    <cellStyle name="Обычный 5 3 3" xfId="532"/>
    <cellStyle name="Обычный 5 3 4" xfId="533"/>
    <cellStyle name="Обычный 5 4" xfId="534"/>
    <cellStyle name="Обычный 5 4 2" xfId="535"/>
    <cellStyle name="Обычный 5 4 3" xfId="536"/>
    <cellStyle name="Обычный 5 5" xfId="537"/>
    <cellStyle name="Обычный 5 5 2" xfId="538"/>
    <cellStyle name="Обычный 5 5 3" xfId="539"/>
    <cellStyle name="Обычный 5 6" xfId="540"/>
    <cellStyle name="Обычный 5 6 2" xfId="541"/>
    <cellStyle name="Обычный 5 6 3" xfId="542"/>
    <cellStyle name="Обычный 5 7" xfId="543"/>
    <cellStyle name="Обычный 5 7 2" xfId="544"/>
    <cellStyle name="Обычный 5 7 3" xfId="545"/>
    <cellStyle name="Обычный 5 8" xfId="546"/>
    <cellStyle name="Обычный 5 8 2" xfId="547"/>
    <cellStyle name="Обычный 5 8 3" xfId="548"/>
    <cellStyle name="Обычный 5 9" xfId="549"/>
    <cellStyle name="Обычный 5 9 2" xfId="550"/>
    <cellStyle name="Обычный 5 9 3" xfId="551"/>
    <cellStyle name="Обычный 5_Шапка" xfId="552"/>
    <cellStyle name="Обычный 50" xfId="553"/>
    <cellStyle name="Обычный 51" xfId="554"/>
    <cellStyle name="Обычный 52" xfId="555"/>
    <cellStyle name="Обычный 53" xfId="556"/>
    <cellStyle name="Обычный 54" xfId="557"/>
    <cellStyle name="Обычный 55" xfId="558"/>
    <cellStyle name="Обычный 56" xfId="559"/>
    <cellStyle name="Обычный 57" xfId="560"/>
    <cellStyle name="Обычный 58" xfId="561"/>
    <cellStyle name="Обычный 59" xfId="562"/>
    <cellStyle name="Обычный 6" xfId="563"/>
    <cellStyle name="Обычный 6 10" xfId="564"/>
    <cellStyle name="Обычный 6 10 2" xfId="565"/>
    <cellStyle name="Обычный 6 10 3" xfId="566"/>
    <cellStyle name="Обычный 6 11" xfId="567"/>
    <cellStyle name="Обычный 6 11 2" xfId="568"/>
    <cellStyle name="Обычный 6 11 3" xfId="569"/>
    <cellStyle name="Обычный 6 12" xfId="570"/>
    <cellStyle name="Обычный 6 12 2" xfId="571"/>
    <cellStyle name="Обычный 6 12 3" xfId="572"/>
    <cellStyle name="Обычный 6 13" xfId="573"/>
    <cellStyle name="Обычный 6 14" xfId="574"/>
    <cellStyle name="Обычный 6 15" xfId="575"/>
    <cellStyle name="Обычный 6 16" xfId="576"/>
    <cellStyle name="Обычный 6 17" xfId="577"/>
    <cellStyle name="Обычный 6 18" xfId="578"/>
    <cellStyle name="Обычный 6 19" xfId="579"/>
    <cellStyle name="Обычный 6 2" xfId="580"/>
    <cellStyle name="Обычный 6 2 2" xfId="581"/>
    <cellStyle name="Обычный 6 2 3" xfId="582"/>
    <cellStyle name="Обычный 6 2 4" xfId="583"/>
    <cellStyle name="Обычный 6 20" xfId="584"/>
    <cellStyle name="Обычный 6 3" xfId="585"/>
    <cellStyle name="Обычный 6 3 2" xfId="586"/>
    <cellStyle name="Обычный 6 3 3" xfId="587"/>
    <cellStyle name="Обычный 6 4" xfId="588"/>
    <cellStyle name="Обычный 6 4 2" xfId="589"/>
    <cellStyle name="Обычный 6 4 3" xfId="590"/>
    <cellStyle name="Обычный 6 5" xfId="591"/>
    <cellStyle name="Обычный 6 5 2" xfId="592"/>
    <cellStyle name="Обычный 6 5 3" xfId="593"/>
    <cellStyle name="Обычный 6 6" xfId="594"/>
    <cellStyle name="Обычный 6 6 2" xfId="595"/>
    <cellStyle name="Обычный 6 6 3" xfId="596"/>
    <cellStyle name="Обычный 6 7" xfId="597"/>
    <cellStyle name="Обычный 6 7 2" xfId="598"/>
    <cellStyle name="Обычный 6 7 3" xfId="599"/>
    <cellStyle name="Обычный 6 8" xfId="600"/>
    <cellStyle name="Обычный 6 8 2" xfId="601"/>
    <cellStyle name="Обычный 6 8 3" xfId="602"/>
    <cellStyle name="Обычный 6 9" xfId="603"/>
    <cellStyle name="Обычный 6 9 2" xfId="604"/>
    <cellStyle name="Обычный 6 9 3" xfId="605"/>
    <cellStyle name="Обычный 6_Шапка" xfId="606"/>
    <cellStyle name="Обычный 60" xfId="607"/>
    <cellStyle name="Обычный 61" xfId="1"/>
    <cellStyle name="Обычный 7" xfId="608"/>
    <cellStyle name="Обычный 7 2" xfId="609"/>
    <cellStyle name="Обычный 7 3" xfId="610"/>
    <cellStyle name="Обычный 7 4" xfId="611"/>
    <cellStyle name="Обычный 7 5" xfId="612"/>
    <cellStyle name="Обычный 7 6" xfId="613"/>
    <cellStyle name="Обычный 7 7" xfId="614"/>
    <cellStyle name="Обычный 8" xfId="615"/>
    <cellStyle name="Обычный 8 2" xfId="616"/>
    <cellStyle name="Обычный 8 2 2" xfId="617"/>
    <cellStyle name="Обычный 8 3" xfId="618"/>
    <cellStyle name="Обычный 9" xfId="619"/>
    <cellStyle name="Обычный 9 2" xfId="620"/>
    <cellStyle name="Обычный 9 2 2" xfId="621"/>
    <cellStyle name="Обычный_2002год" xfId="622"/>
    <cellStyle name="Обычный_NDC-CVOD 2003" xfId="698"/>
    <cellStyle name="Плохой 2" xfId="623"/>
    <cellStyle name="Плохой 3" xfId="624"/>
    <cellStyle name="Плохой 4" xfId="625"/>
    <cellStyle name="Плохой 5" xfId="626"/>
    <cellStyle name="Плохой 6" xfId="627"/>
    <cellStyle name="Плохой 7" xfId="628"/>
    <cellStyle name="Плохой 8" xfId="629"/>
    <cellStyle name="Пояснение 2" xfId="630"/>
    <cellStyle name="Пояснение 3" xfId="631"/>
    <cellStyle name="Пояснение 4" xfId="632"/>
    <cellStyle name="Пояснение 5" xfId="633"/>
    <cellStyle name="Пояснение 6" xfId="634"/>
    <cellStyle name="Пояснение 7" xfId="635"/>
    <cellStyle name="Пояснение 8" xfId="636"/>
    <cellStyle name="Примечание 2" xfId="637"/>
    <cellStyle name="Примечание 2 2" xfId="638"/>
    <cellStyle name="Примечание 2 3" xfId="639"/>
    <cellStyle name="Примечание 3" xfId="640"/>
    <cellStyle name="Примечание 4" xfId="641"/>
    <cellStyle name="Примечание 5" xfId="642"/>
    <cellStyle name="Примечание 6" xfId="643"/>
    <cellStyle name="Примечание 6 2" xfId="644"/>
    <cellStyle name="Примечание 7" xfId="645"/>
    <cellStyle name="Примечание 8" xfId="646"/>
    <cellStyle name="Процентный 2" xfId="647"/>
    <cellStyle name="Процентный 3" xfId="648"/>
    <cellStyle name="Процентный 3 2" xfId="649"/>
    <cellStyle name="Связанная ячейка 2" xfId="650"/>
    <cellStyle name="Связанная ячейка 3" xfId="651"/>
    <cellStyle name="Связанная ячейка 4" xfId="652"/>
    <cellStyle name="Связанная ячейка 5" xfId="653"/>
    <cellStyle name="Связанная ячейка 6" xfId="654"/>
    <cellStyle name="Связанная ячейка 7" xfId="655"/>
    <cellStyle name="Связанная ячейка 8" xfId="656"/>
    <cellStyle name="Стиль 1" xfId="657"/>
    <cellStyle name="Стиль 1 2" xfId="658"/>
    <cellStyle name="Текст предупреждения 10" xfId="659"/>
    <cellStyle name="Текст предупреждения 10 2" xfId="660"/>
    <cellStyle name="Текст предупреждения 10 3" xfId="661"/>
    <cellStyle name="Текст предупреждения 11" xfId="662"/>
    <cellStyle name="Текст предупреждения 11 2" xfId="663"/>
    <cellStyle name="Текст предупреждения 11 3" xfId="664"/>
    <cellStyle name="Текст предупреждения 12" xfId="665"/>
    <cellStyle name="Текст предупреждения 13" xfId="666"/>
    <cellStyle name="Текст предупреждения 14" xfId="667"/>
    <cellStyle name="Текст предупреждения 15" xfId="668"/>
    <cellStyle name="Текст предупреждения 2" xfId="669"/>
    <cellStyle name="Текст предупреждения 2 2" xfId="670"/>
    <cellStyle name="Текст предупреждения 3" xfId="671"/>
    <cellStyle name="Текст предупреждения 4" xfId="672"/>
    <cellStyle name="Текст предупреждения 4 2" xfId="673"/>
    <cellStyle name="Текст предупреждения 4 3" xfId="674"/>
    <cellStyle name="Текст предупреждения 5" xfId="675"/>
    <cellStyle name="Текст предупреждения 5 2" xfId="676"/>
    <cellStyle name="Текст предупреждения 5 3" xfId="677"/>
    <cellStyle name="Текст предупреждения 6" xfId="678"/>
    <cellStyle name="Текст предупреждения 6 2" xfId="679"/>
    <cellStyle name="Текст предупреждения 6 3" xfId="680"/>
    <cellStyle name="Текст предупреждения 7" xfId="681"/>
    <cellStyle name="Текст предупреждения 7 2" xfId="682"/>
    <cellStyle name="Текст предупреждения 7 3" xfId="683"/>
    <cellStyle name="Текст предупреждения 8" xfId="684"/>
    <cellStyle name="Текст предупреждения 8 2" xfId="685"/>
    <cellStyle name="Текст предупреждения 8 3" xfId="686"/>
    <cellStyle name="Текст предупреждения 9" xfId="687"/>
    <cellStyle name="Текст предупреждения 9 2" xfId="688"/>
    <cellStyle name="Текст предупреждения 9 3" xfId="689"/>
    <cellStyle name="Финансовый 2" xfId="690"/>
    <cellStyle name="Хороший 2" xfId="691"/>
    <cellStyle name="Хороший 3" xfId="692"/>
    <cellStyle name="Хороший 4" xfId="693"/>
    <cellStyle name="Хороший 5" xfId="694"/>
    <cellStyle name="Хороший 6" xfId="695"/>
    <cellStyle name="Хороший 7" xfId="696"/>
    <cellStyle name="Хороший 8" xfId="6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view="pageBreakPreview" zoomScaleNormal="85" zoomScaleSheetLayoutView="100" workbookViewId="0">
      <selection activeCell="B9" sqref="A1:XFD1048576"/>
    </sheetView>
  </sheetViews>
  <sheetFormatPr defaultColWidth="8.85546875" defaultRowHeight="15" x14ac:dyDescent="0.25"/>
  <cols>
    <col min="1" max="1" width="38.28515625" style="24" customWidth="1"/>
    <col min="2" max="2" width="104.28515625" style="24" customWidth="1"/>
    <col min="3" max="3" width="16" style="24" bestFit="1" customWidth="1"/>
    <col min="4" max="4" width="27" style="24" customWidth="1"/>
    <col min="5" max="16384" width="8.85546875" style="24"/>
  </cols>
  <sheetData>
    <row r="1" spans="1:4" ht="42.75" customHeight="1" x14ac:dyDescent="0.25">
      <c r="A1" s="210"/>
      <c r="B1" s="210"/>
      <c r="C1" s="210"/>
      <c r="D1" s="210"/>
    </row>
    <row r="2" spans="1:4" ht="43.5" customHeight="1" x14ac:dyDescent="0.25">
      <c r="A2" s="211" t="s">
        <v>186</v>
      </c>
      <c r="B2" s="211"/>
      <c r="C2" s="25"/>
      <c r="D2" s="26" t="s">
        <v>135</v>
      </c>
    </row>
    <row r="3" spans="1:4" ht="15.75" x14ac:dyDescent="0.25">
      <c r="A3" s="212" t="s">
        <v>31</v>
      </c>
      <c r="B3" s="212"/>
      <c r="C3" s="27"/>
      <c r="D3" s="28"/>
    </row>
    <row r="4" spans="1:4" ht="15.75" thickBot="1" x14ac:dyDescent="0.3">
      <c r="A4" s="195"/>
      <c r="B4" s="195"/>
      <c r="C4" s="29"/>
      <c r="D4" s="30" t="s">
        <v>32</v>
      </c>
    </row>
    <row r="5" spans="1:4" ht="30" x14ac:dyDescent="0.25">
      <c r="A5" s="210"/>
      <c r="B5" s="210"/>
      <c r="C5" s="29" t="s">
        <v>33</v>
      </c>
      <c r="D5" s="31"/>
    </row>
    <row r="6" spans="1:4" ht="45" x14ac:dyDescent="0.25">
      <c r="A6" s="209" t="s">
        <v>34</v>
      </c>
      <c r="B6" s="209"/>
      <c r="C6" s="29" t="s">
        <v>35</v>
      </c>
      <c r="D6" s="32" t="s">
        <v>36</v>
      </c>
    </row>
    <row r="7" spans="1:4" x14ac:dyDescent="0.25">
      <c r="A7" s="196"/>
      <c r="B7" s="196"/>
      <c r="C7" s="29" t="s">
        <v>37</v>
      </c>
      <c r="D7" s="32" t="s">
        <v>38</v>
      </c>
    </row>
    <row r="8" spans="1:4" ht="30" x14ac:dyDescent="0.25">
      <c r="A8" s="33" t="s">
        <v>39</v>
      </c>
      <c r="B8" s="34" t="s">
        <v>40</v>
      </c>
      <c r="C8" s="29" t="s">
        <v>41</v>
      </c>
      <c r="D8" s="35" t="s">
        <v>42</v>
      </c>
    </row>
    <row r="9" spans="1:4" ht="45" x14ac:dyDescent="0.25">
      <c r="A9" s="36" t="s">
        <v>43</v>
      </c>
      <c r="B9" s="37" t="s">
        <v>44</v>
      </c>
      <c r="C9" s="29" t="s">
        <v>45</v>
      </c>
      <c r="D9" s="38" t="s">
        <v>46</v>
      </c>
    </row>
    <row r="10" spans="1:4" ht="15.75" thickBot="1" x14ac:dyDescent="0.3">
      <c r="A10" s="39" t="s">
        <v>47</v>
      </c>
      <c r="B10" s="40" t="s">
        <v>48</v>
      </c>
      <c r="C10" s="29" t="s">
        <v>49</v>
      </c>
      <c r="D10" s="41" t="s">
        <v>50</v>
      </c>
    </row>
    <row r="11" spans="1:4" x14ac:dyDescent="0.25">
      <c r="A11" s="210"/>
      <c r="B11" s="210"/>
      <c r="C11" s="210"/>
      <c r="D11" s="210"/>
    </row>
    <row r="12" spans="1:4" x14ac:dyDescent="0.25">
      <c r="A12" s="210"/>
      <c r="B12" s="210"/>
      <c r="C12" s="210"/>
      <c r="D12" s="210"/>
    </row>
    <row r="13" spans="1:4" x14ac:dyDescent="0.25">
      <c r="A13" s="210"/>
      <c r="B13" s="210"/>
      <c r="C13" s="42"/>
      <c r="D13" s="42"/>
    </row>
    <row r="14" spans="1:4" x14ac:dyDescent="0.25">
      <c r="A14" s="43"/>
      <c r="B14" s="43"/>
      <c r="C14" s="44"/>
      <c r="D14" s="45"/>
    </row>
    <row r="15" spans="1:4" x14ac:dyDescent="0.25">
      <c r="A15" s="43"/>
      <c r="B15" s="43"/>
      <c r="C15" s="44"/>
      <c r="D15" s="45"/>
    </row>
  </sheetData>
  <mergeCells count="11">
    <mergeCell ref="A11:B11"/>
    <mergeCell ref="C11:D11"/>
    <mergeCell ref="A12:B12"/>
    <mergeCell ref="C12:D12"/>
    <mergeCell ref="A13:B13"/>
    <mergeCell ref="A6:B6"/>
    <mergeCell ref="A1:B1"/>
    <mergeCell ref="C1:D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topLeftCell="A13" zoomScale="85" zoomScaleNormal="90" zoomScaleSheetLayoutView="85" workbookViewId="0">
      <selection activeCell="H23" sqref="A1:XFD1048576"/>
    </sheetView>
  </sheetViews>
  <sheetFormatPr defaultColWidth="8.85546875" defaultRowHeight="15" x14ac:dyDescent="0.25"/>
  <cols>
    <col min="1" max="1" width="40.7109375" style="113" customWidth="1"/>
    <col min="2" max="2" width="6.7109375" style="113" customWidth="1"/>
    <col min="3" max="7" width="31.42578125" style="113" customWidth="1"/>
    <col min="8" max="8" width="16.28515625" style="114" customWidth="1"/>
    <col min="9" max="9" width="35.85546875" style="114" customWidth="1"/>
    <col min="10" max="10" width="37.7109375" style="114" customWidth="1"/>
    <col min="11" max="11" width="35.5703125" style="114" customWidth="1"/>
    <col min="12" max="12" width="27.85546875" style="114" customWidth="1"/>
    <col min="13" max="13" width="25.7109375" style="114" customWidth="1"/>
    <col min="14" max="14" width="22.7109375" style="114" customWidth="1"/>
    <col min="15" max="15" width="32" style="114" customWidth="1"/>
    <col min="16" max="16" width="26.140625" style="114" customWidth="1"/>
    <col min="17" max="18" width="22.7109375" style="114" customWidth="1"/>
    <col min="19" max="19" width="30.7109375" style="114" customWidth="1"/>
    <col min="20" max="22" width="22.7109375" style="114" customWidth="1"/>
    <col min="23" max="23" width="32.85546875" style="114" customWidth="1"/>
    <col min="24" max="24" width="22.7109375" style="114" customWidth="1"/>
    <col min="25" max="16384" width="8.85546875" style="114"/>
  </cols>
  <sheetData>
    <row r="1" spans="1:18" s="49" customFormat="1" ht="13.9" customHeight="1" x14ac:dyDescent="0.25">
      <c r="A1" s="213" t="s">
        <v>51</v>
      </c>
      <c r="B1" s="213"/>
      <c r="C1" s="213"/>
      <c r="D1" s="213"/>
      <c r="E1" s="213"/>
      <c r="F1" s="213"/>
      <c r="G1" s="213"/>
      <c r="H1" s="46"/>
      <c r="I1" s="46"/>
      <c r="J1" s="46"/>
      <c r="K1" s="46"/>
      <c r="L1" s="46"/>
      <c r="M1" s="46"/>
      <c r="N1" s="46"/>
      <c r="O1" s="47"/>
      <c r="P1" s="48"/>
    </row>
    <row r="2" spans="1:18" s="54" customFormat="1" ht="12.75" x14ac:dyDescent="0.25">
      <c r="A2" s="50"/>
      <c r="B2" s="50"/>
      <c r="C2" s="50"/>
      <c r="D2" s="50"/>
      <c r="E2" s="50"/>
      <c r="F2" s="50"/>
      <c r="G2" s="50"/>
      <c r="H2" s="51"/>
      <c r="I2" s="51"/>
      <c r="J2" s="51"/>
      <c r="K2" s="51"/>
      <c r="L2" s="51"/>
      <c r="M2" s="51"/>
      <c r="N2" s="51"/>
      <c r="O2" s="52"/>
      <c r="P2" s="53"/>
    </row>
    <row r="3" spans="1:18" s="49" customFormat="1" ht="13.9" customHeight="1" x14ac:dyDescent="0.25">
      <c r="A3" s="213" t="s">
        <v>52</v>
      </c>
      <c r="B3" s="213"/>
      <c r="C3" s="213"/>
      <c r="D3" s="213"/>
      <c r="E3" s="213"/>
      <c r="F3" s="213"/>
      <c r="G3" s="213"/>
      <c r="H3" s="46"/>
      <c r="I3" s="46"/>
      <c r="J3" s="46"/>
      <c r="K3" s="46"/>
      <c r="L3" s="46"/>
      <c r="M3" s="46"/>
      <c r="N3" s="46"/>
      <c r="O3" s="47"/>
      <c r="P3" s="48"/>
    </row>
    <row r="4" spans="1:18" s="54" customFormat="1" ht="12.75" x14ac:dyDescent="0.25">
      <c r="A4" s="50"/>
      <c r="B4" s="50"/>
      <c r="C4" s="50"/>
      <c r="D4" s="50"/>
      <c r="E4" s="50"/>
      <c r="F4" s="50"/>
      <c r="G4" s="50"/>
      <c r="H4" s="51"/>
      <c r="I4" s="51"/>
      <c r="J4" s="51"/>
      <c r="K4" s="51"/>
      <c r="L4" s="51"/>
      <c r="M4" s="51"/>
      <c r="N4" s="51"/>
      <c r="O4" s="52"/>
      <c r="P4" s="53"/>
    </row>
    <row r="5" spans="1:18" s="54" customFormat="1" ht="14.45" customHeight="1" x14ac:dyDescent="0.25">
      <c r="A5" s="214" t="s">
        <v>53</v>
      </c>
      <c r="B5" s="216" t="s">
        <v>1</v>
      </c>
      <c r="C5" s="218" t="s">
        <v>54</v>
      </c>
      <c r="D5" s="220" t="s">
        <v>55</v>
      </c>
      <c r="E5" s="221" t="s">
        <v>56</v>
      </c>
      <c r="F5" s="222"/>
      <c r="G5" s="222"/>
      <c r="H5" s="55"/>
      <c r="I5" s="55"/>
      <c r="J5" s="55"/>
      <c r="M5" s="56"/>
      <c r="N5" s="56"/>
      <c r="O5" s="56"/>
      <c r="P5" s="56"/>
      <c r="Q5" s="56"/>
      <c r="R5" s="56"/>
    </row>
    <row r="6" spans="1:18" s="54" customFormat="1" ht="26.45" customHeight="1" x14ac:dyDescent="0.25">
      <c r="A6" s="215"/>
      <c r="B6" s="217"/>
      <c r="C6" s="219"/>
      <c r="D6" s="220"/>
      <c r="E6" s="202" t="s">
        <v>57</v>
      </c>
      <c r="F6" s="202" t="s">
        <v>58</v>
      </c>
      <c r="G6" s="202" t="s">
        <v>59</v>
      </c>
      <c r="H6" s="56"/>
      <c r="I6" s="56"/>
      <c r="J6" s="56"/>
    </row>
    <row r="7" spans="1:18" s="54" customFormat="1" ht="13.9" customHeight="1" thickBot="1" x14ac:dyDescent="0.3">
      <c r="A7" s="57" t="s">
        <v>4</v>
      </c>
      <c r="B7" s="57" t="s">
        <v>5</v>
      </c>
      <c r="C7" s="57" t="s">
        <v>6</v>
      </c>
      <c r="D7" s="57" t="s">
        <v>7</v>
      </c>
      <c r="E7" s="57" t="s">
        <v>8</v>
      </c>
      <c r="F7" s="57" t="s">
        <v>9</v>
      </c>
      <c r="G7" s="58" t="s">
        <v>10</v>
      </c>
      <c r="H7" s="56"/>
    </row>
    <row r="8" spans="1:18" s="54" customFormat="1" ht="38.25" x14ac:dyDescent="0.2">
      <c r="A8" s="59" t="s">
        <v>60</v>
      </c>
      <c r="B8" s="60" t="s">
        <v>61</v>
      </c>
      <c r="C8" s="61" t="s">
        <v>254</v>
      </c>
      <c r="D8" s="61" t="s">
        <v>255</v>
      </c>
      <c r="E8" s="61" t="s">
        <v>256</v>
      </c>
      <c r="F8" s="61" t="s">
        <v>257</v>
      </c>
      <c r="G8" s="62" t="s">
        <v>258</v>
      </c>
    </row>
    <row r="9" spans="1:18" s="54" customFormat="1" ht="25.5" x14ac:dyDescent="0.2">
      <c r="A9" s="63" t="s">
        <v>62</v>
      </c>
      <c r="B9" s="64" t="s">
        <v>63</v>
      </c>
      <c r="C9" s="65" t="s">
        <v>64</v>
      </c>
      <c r="D9" s="65" t="s">
        <v>65</v>
      </c>
      <c r="E9" s="65" t="s">
        <v>66</v>
      </c>
      <c r="F9" s="65" t="s">
        <v>67</v>
      </c>
      <c r="G9" s="66" t="s">
        <v>68</v>
      </c>
    </row>
    <row r="10" spans="1:18" s="54" customFormat="1" ht="38.25" x14ac:dyDescent="0.2">
      <c r="A10" s="63" t="s">
        <v>69</v>
      </c>
      <c r="B10" s="64" t="s">
        <v>70</v>
      </c>
      <c r="C10" s="65" t="s">
        <v>71</v>
      </c>
      <c r="D10" s="65" t="s">
        <v>72</v>
      </c>
      <c r="E10" s="65" t="s">
        <v>73</v>
      </c>
      <c r="F10" s="65" t="s">
        <v>74</v>
      </c>
      <c r="G10" s="66" t="s">
        <v>75</v>
      </c>
    </row>
    <row r="11" spans="1:18" s="54" customFormat="1" ht="25.5" x14ac:dyDescent="0.2">
      <c r="A11" s="59" t="s">
        <v>76</v>
      </c>
      <c r="B11" s="64" t="s">
        <v>77</v>
      </c>
      <c r="C11" s="67" t="s">
        <v>78</v>
      </c>
      <c r="D11" s="67" t="s">
        <v>79</v>
      </c>
      <c r="E11" s="67" t="s">
        <v>80</v>
      </c>
      <c r="F11" s="67" t="s">
        <v>81</v>
      </c>
      <c r="G11" s="68" t="s">
        <v>82</v>
      </c>
    </row>
    <row r="12" spans="1:18" s="54" customFormat="1" ht="12.75" x14ac:dyDescent="0.2">
      <c r="A12" s="63" t="s">
        <v>62</v>
      </c>
      <c r="B12" s="64" t="s">
        <v>83</v>
      </c>
      <c r="C12" s="69"/>
      <c r="D12" s="69"/>
      <c r="E12" s="69"/>
      <c r="F12" s="69"/>
      <c r="G12" s="70"/>
    </row>
    <row r="13" spans="1:18" s="54" customFormat="1" ht="25.5" x14ac:dyDescent="0.2">
      <c r="A13" s="63" t="s">
        <v>69</v>
      </c>
      <c r="B13" s="64" t="s">
        <v>84</v>
      </c>
      <c r="C13" s="69"/>
      <c r="D13" s="69"/>
      <c r="E13" s="69"/>
      <c r="F13" s="69"/>
      <c r="G13" s="70"/>
    </row>
    <row r="14" spans="1:18" s="54" customFormat="1" ht="12.75" x14ac:dyDescent="0.2">
      <c r="A14" s="71" t="s">
        <v>85</v>
      </c>
      <c r="B14" s="64" t="s">
        <v>86</v>
      </c>
      <c r="C14" s="65" t="s">
        <v>87</v>
      </c>
      <c r="D14" s="65" t="s">
        <v>88</v>
      </c>
      <c r="E14" s="65" t="s">
        <v>89</v>
      </c>
      <c r="F14" s="65" t="s">
        <v>90</v>
      </c>
      <c r="G14" s="66" t="s">
        <v>91</v>
      </c>
    </row>
    <row r="15" spans="1:18" s="54" customFormat="1" ht="12.75" x14ac:dyDescent="0.2">
      <c r="A15" s="63" t="s">
        <v>62</v>
      </c>
      <c r="B15" s="64" t="s">
        <v>92</v>
      </c>
      <c r="C15" s="65" t="s">
        <v>93</v>
      </c>
      <c r="D15" s="65" t="s">
        <v>94</v>
      </c>
      <c r="E15" s="65" t="s">
        <v>95</v>
      </c>
      <c r="F15" s="65" t="s">
        <v>96</v>
      </c>
      <c r="G15" s="66" t="s">
        <v>97</v>
      </c>
    </row>
    <row r="16" spans="1:18" s="54" customFormat="1" ht="26.25" thickBot="1" x14ac:dyDescent="0.25">
      <c r="A16" s="63" t="s">
        <v>69</v>
      </c>
      <c r="B16" s="72" t="s">
        <v>98</v>
      </c>
      <c r="C16" s="73" t="s">
        <v>99</v>
      </c>
      <c r="D16" s="73" t="s">
        <v>100</v>
      </c>
      <c r="E16" s="73" t="s">
        <v>101</v>
      </c>
      <c r="F16" s="73" t="s">
        <v>102</v>
      </c>
      <c r="G16" s="74" t="s">
        <v>103</v>
      </c>
    </row>
    <row r="18" spans="1:17" s="49" customFormat="1" ht="22.5" customHeight="1" x14ac:dyDescent="0.25">
      <c r="A18" s="213" t="s">
        <v>104</v>
      </c>
      <c r="B18" s="213"/>
      <c r="C18" s="213"/>
      <c r="D18" s="213"/>
      <c r="E18" s="213"/>
      <c r="F18" s="213"/>
      <c r="G18" s="213"/>
      <c r="H18" s="46"/>
      <c r="I18" s="46"/>
      <c r="J18" s="46"/>
      <c r="K18" s="46"/>
      <c r="L18" s="46"/>
      <c r="M18" s="46"/>
      <c r="N18" s="46"/>
      <c r="O18" s="47"/>
      <c r="P18" s="48"/>
    </row>
    <row r="19" spans="1:17" s="54" customFormat="1" ht="12.75" x14ac:dyDescent="0.25">
      <c r="A19" s="50"/>
      <c r="B19" s="50"/>
      <c r="C19" s="50"/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2"/>
      <c r="P19" s="53"/>
    </row>
    <row r="20" spans="1:17" s="54" customFormat="1" ht="25.5" x14ac:dyDescent="0.25">
      <c r="A20" s="198" t="s">
        <v>53</v>
      </c>
      <c r="B20" s="199" t="s">
        <v>1</v>
      </c>
      <c r="C20" s="203" t="s">
        <v>105</v>
      </c>
      <c r="D20" s="75" t="s">
        <v>106</v>
      </c>
      <c r="E20" s="76" t="s">
        <v>107</v>
      </c>
      <c r="F20" s="50"/>
      <c r="G20" s="51"/>
    </row>
    <row r="21" spans="1:17" s="54" customFormat="1" ht="13.5" thickBot="1" x14ac:dyDescent="0.3">
      <c r="A21" s="57" t="s">
        <v>4</v>
      </c>
      <c r="B21" s="201">
        <v>2</v>
      </c>
      <c r="C21" s="77" t="s">
        <v>6</v>
      </c>
      <c r="D21" s="77" t="s">
        <v>7</v>
      </c>
      <c r="E21" s="78" t="s">
        <v>8</v>
      </c>
      <c r="F21" s="50"/>
      <c r="G21" s="51"/>
    </row>
    <row r="22" spans="1:17" s="54" customFormat="1" ht="39" thickBot="1" x14ac:dyDescent="0.25">
      <c r="A22" s="59" t="s">
        <v>108</v>
      </c>
      <c r="B22" s="79" t="s">
        <v>61</v>
      </c>
      <c r="C22" s="80" t="s">
        <v>109</v>
      </c>
      <c r="D22" s="80" t="s">
        <v>109</v>
      </c>
      <c r="E22" s="81" t="s">
        <v>109</v>
      </c>
      <c r="F22" s="50"/>
      <c r="G22" s="51"/>
    </row>
    <row r="24" spans="1:17" s="49" customFormat="1" ht="13.9" customHeight="1" x14ac:dyDescent="0.25">
      <c r="A24" s="213" t="s">
        <v>110</v>
      </c>
      <c r="B24" s="213"/>
      <c r="C24" s="213"/>
      <c r="D24" s="213"/>
      <c r="E24" s="213"/>
      <c r="F24" s="213"/>
      <c r="G24" s="213"/>
      <c r="H24" s="46"/>
      <c r="I24" s="46"/>
      <c r="J24" s="46"/>
      <c r="K24" s="46"/>
      <c r="L24" s="46"/>
      <c r="M24" s="46"/>
      <c r="N24" s="46"/>
      <c r="O24" s="47"/>
      <c r="P24" s="48"/>
    </row>
    <row r="26" spans="1:17" s="54" customFormat="1" ht="14.45" customHeight="1" x14ac:dyDescent="0.25">
      <c r="A26" s="214" t="s">
        <v>53</v>
      </c>
      <c r="B26" s="216" t="s">
        <v>1</v>
      </c>
      <c r="C26" s="218" t="s">
        <v>55</v>
      </c>
      <c r="D26" s="221" t="s">
        <v>56</v>
      </c>
      <c r="E26" s="222"/>
      <c r="F26" s="222"/>
      <c r="G26" s="55"/>
      <c r="J26" s="56"/>
      <c r="K26" s="56"/>
      <c r="L26" s="56"/>
      <c r="M26" s="56"/>
      <c r="N26" s="56"/>
      <c r="O26" s="56"/>
    </row>
    <row r="27" spans="1:17" s="54" customFormat="1" ht="42" customHeight="1" x14ac:dyDescent="0.25">
      <c r="A27" s="215"/>
      <c r="B27" s="217"/>
      <c r="C27" s="223"/>
      <c r="D27" s="202" t="s">
        <v>111</v>
      </c>
      <c r="E27" s="202" t="s">
        <v>112</v>
      </c>
      <c r="F27" s="202" t="s">
        <v>113</v>
      </c>
      <c r="G27" s="56"/>
    </row>
    <row r="28" spans="1:17" s="54" customFormat="1" ht="15" customHeight="1" thickBot="1" x14ac:dyDescent="0.3">
      <c r="A28" s="57" t="s">
        <v>4</v>
      </c>
      <c r="B28" s="77" t="s">
        <v>5</v>
      </c>
      <c r="C28" s="58" t="s">
        <v>6</v>
      </c>
      <c r="D28" s="78" t="s">
        <v>7</v>
      </c>
      <c r="E28" s="78" t="s">
        <v>8</v>
      </c>
      <c r="F28" s="78" t="s">
        <v>9</v>
      </c>
      <c r="G28" s="56"/>
    </row>
    <row r="29" spans="1:17" s="54" customFormat="1" ht="27.6" customHeight="1" thickBot="1" x14ac:dyDescent="0.25">
      <c r="A29" s="59" t="s">
        <v>114</v>
      </c>
      <c r="B29" s="79" t="s">
        <v>61</v>
      </c>
      <c r="C29" s="82"/>
      <c r="D29" s="83"/>
      <c r="E29" s="83"/>
      <c r="F29" s="84"/>
    </row>
    <row r="31" spans="1:17" s="86" customFormat="1" x14ac:dyDescent="0.25">
      <c r="A31" s="224" t="s">
        <v>115</v>
      </c>
      <c r="B31" s="224"/>
      <c r="C31" s="224"/>
      <c r="D31" s="224"/>
      <c r="E31" s="197"/>
      <c r="F31" s="200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s="86" customFormat="1" x14ac:dyDescent="0.25">
      <c r="A32" s="200"/>
      <c r="B32" s="87"/>
      <c r="C32" s="200"/>
      <c r="D32" s="200"/>
      <c r="E32" s="200"/>
      <c r="F32" s="20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5" s="88" customFormat="1" x14ac:dyDescent="0.25">
      <c r="A33" s="225" t="s">
        <v>53</v>
      </c>
      <c r="B33" s="226" t="s">
        <v>1</v>
      </c>
      <c r="C33" s="226" t="s">
        <v>116</v>
      </c>
      <c r="D33" s="226"/>
      <c r="E33" s="226"/>
      <c r="F33" s="199" t="s">
        <v>117</v>
      </c>
      <c r="G33" s="199" t="s">
        <v>118</v>
      </c>
      <c r="H33" s="227" t="s">
        <v>119</v>
      </c>
      <c r="I33" s="85"/>
      <c r="J33" s="85"/>
      <c r="K33" s="85"/>
      <c r="L33" s="85"/>
      <c r="M33" s="85"/>
      <c r="N33" s="85"/>
      <c r="O33" s="85"/>
    </row>
    <row r="34" spans="1:15" s="89" customFormat="1" x14ac:dyDescent="0.25">
      <c r="A34" s="225"/>
      <c r="B34" s="226"/>
      <c r="C34" s="199" t="s">
        <v>120</v>
      </c>
      <c r="D34" s="199" t="s">
        <v>120</v>
      </c>
      <c r="E34" s="199" t="s">
        <v>120</v>
      </c>
      <c r="F34" s="199" t="s">
        <v>121</v>
      </c>
      <c r="G34" s="199" t="s">
        <v>121</v>
      </c>
      <c r="H34" s="227"/>
      <c r="I34" s="3"/>
      <c r="J34" s="3"/>
      <c r="K34" s="3"/>
      <c r="L34" s="3"/>
      <c r="M34" s="3"/>
      <c r="N34" s="3"/>
      <c r="O34" s="3"/>
    </row>
    <row r="35" spans="1:15" s="88" customFormat="1" ht="15.75" thickBot="1" x14ac:dyDescent="0.25">
      <c r="A35" s="90" t="s">
        <v>4</v>
      </c>
      <c r="B35" s="91" t="s">
        <v>5</v>
      </c>
      <c r="C35" s="91" t="s">
        <v>6</v>
      </c>
      <c r="D35" s="91" t="s">
        <v>7</v>
      </c>
      <c r="E35" s="91" t="s">
        <v>8</v>
      </c>
      <c r="F35" s="91" t="s">
        <v>9</v>
      </c>
      <c r="G35" s="91" t="s">
        <v>10</v>
      </c>
      <c r="H35" s="6" t="s">
        <v>11</v>
      </c>
      <c r="I35" s="3"/>
      <c r="J35" s="3"/>
      <c r="K35" s="3"/>
      <c r="L35" s="3"/>
      <c r="M35" s="3"/>
      <c r="N35" s="3"/>
      <c r="O35" s="3"/>
    </row>
    <row r="36" spans="1:15" s="88" customFormat="1" ht="42.6" customHeight="1" x14ac:dyDescent="0.2">
      <c r="A36" s="92" t="s">
        <v>122</v>
      </c>
      <c r="B36" s="93" t="s">
        <v>61</v>
      </c>
      <c r="C36" s="11" t="s">
        <v>123</v>
      </c>
      <c r="D36" s="11" t="s">
        <v>124</v>
      </c>
      <c r="E36" s="11" t="s">
        <v>125</v>
      </c>
      <c r="F36" s="11" t="s">
        <v>126</v>
      </c>
      <c r="G36" s="11" t="s">
        <v>127</v>
      </c>
      <c r="H36" s="94" t="s">
        <v>18</v>
      </c>
      <c r="I36" s="3"/>
      <c r="J36" s="3"/>
      <c r="K36" s="3"/>
      <c r="L36" s="3"/>
      <c r="M36" s="3"/>
      <c r="N36" s="3"/>
      <c r="O36" s="3"/>
    </row>
    <row r="37" spans="1:15" s="88" customFormat="1" x14ac:dyDescent="0.2">
      <c r="A37" s="63" t="s">
        <v>62</v>
      </c>
      <c r="B37" s="95" t="s">
        <v>63</v>
      </c>
      <c r="C37" s="96"/>
      <c r="D37" s="96"/>
      <c r="E37" s="96"/>
      <c r="F37" s="96"/>
      <c r="G37" s="96"/>
      <c r="H37" s="97" t="s">
        <v>18</v>
      </c>
      <c r="I37" s="3"/>
      <c r="J37" s="3"/>
      <c r="K37" s="3"/>
      <c r="L37" s="3"/>
      <c r="M37" s="3"/>
      <c r="N37" s="3"/>
      <c r="O37" s="3"/>
    </row>
    <row r="38" spans="1:15" s="88" customFormat="1" ht="25.5" x14ac:dyDescent="0.2">
      <c r="A38" s="63" t="s">
        <v>69</v>
      </c>
      <c r="B38" s="95" t="s">
        <v>70</v>
      </c>
      <c r="C38" s="96"/>
      <c r="D38" s="96"/>
      <c r="E38" s="96"/>
      <c r="F38" s="96"/>
      <c r="G38" s="96"/>
      <c r="H38" s="97" t="s">
        <v>18</v>
      </c>
      <c r="I38" s="3"/>
      <c r="J38" s="3"/>
      <c r="K38" s="3"/>
      <c r="L38" s="3"/>
      <c r="M38" s="3"/>
      <c r="N38" s="3"/>
      <c r="O38" s="3"/>
    </row>
    <row r="39" spans="1:15" s="88" customFormat="1" ht="27.75" customHeight="1" x14ac:dyDescent="0.2">
      <c r="A39" s="92" t="s">
        <v>128</v>
      </c>
      <c r="B39" s="98" t="s">
        <v>77</v>
      </c>
      <c r="C39" s="99" t="s">
        <v>18</v>
      </c>
      <c r="D39" s="100" t="s">
        <v>129</v>
      </c>
      <c r="E39" s="100" t="s">
        <v>130</v>
      </c>
      <c r="F39" s="100" t="s">
        <v>131</v>
      </c>
      <c r="G39" s="101" t="s">
        <v>18</v>
      </c>
      <c r="H39" s="97" t="s">
        <v>18</v>
      </c>
      <c r="I39" s="3"/>
      <c r="J39" s="3"/>
      <c r="K39" s="3"/>
      <c r="L39" s="3"/>
      <c r="M39" s="3"/>
      <c r="N39" s="3"/>
      <c r="O39" s="3"/>
    </row>
    <row r="40" spans="1:15" s="88" customFormat="1" ht="39" thickBot="1" x14ac:dyDescent="0.25">
      <c r="A40" s="92" t="s">
        <v>132</v>
      </c>
      <c r="B40" s="102" t="s">
        <v>86</v>
      </c>
      <c r="C40" s="103" t="s">
        <v>18</v>
      </c>
      <c r="D40" s="103" t="s">
        <v>18</v>
      </c>
      <c r="E40" s="103" t="s">
        <v>18</v>
      </c>
      <c r="F40" s="103" t="s">
        <v>18</v>
      </c>
      <c r="G40" s="103" t="s">
        <v>18</v>
      </c>
      <c r="H40" s="104" t="s">
        <v>133</v>
      </c>
      <c r="I40" s="3"/>
      <c r="J40" s="3"/>
      <c r="K40" s="3"/>
      <c r="L40" s="3"/>
      <c r="M40" s="3"/>
      <c r="N40" s="3"/>
      <c r="O40" s="3"/>
    </row>
    <row r="41" spans="1:15" s="88" customFormat="1" x14ac:dyDescent="0.25">
      <c r="A41" s="105" t="s">
        <v>134</v>
      </c>
      <c r="B41" s="106"/>
      <c r="C41" s="107"/>
      <c r="D41" s="108"/>
      <c r="E41" s="109"/>
    </row>
    <row r="42" spans="1:15" s="88" customFormat="1" x14ac:dyDescent="0.25">
      <c r="A42" s="110"/>
      <c r="B42" s="111"/>
      <c r="C42" s="110"/>
      <c r="E42" s="112"/>
    </row>
  </sheetData>
  <mergeCells count="18">
    <mergeCell ref="A31:D31"/>
    <mergeCell ref="A33:A34"/>
    <mergeCell ref="B33:B34"/>
    <mergeCell ref="C33:E33"/>
    <mergeCell ref="H33:H34"/>
    <mergeCell ref="A18:G18"/>
    <mergeCell ref="A24:G24"/>
    <mergeCell ref="A26:A27"/>
    <mergeCell ref="B26:B27"/>
    <mergeCell ref="C26:C27"/>
    <mergeCell ref="D26:F26"/>
    <mergeCell ref="A1:G1"/>
    <mergeCell ref="A3:G3"/>
    <mergeCell ref="A5:A6"/>
    <mergeCell ref="B5:B6"/>
    <mergeCell ref="C5:C6"/>
    <mergeCell ref="D5:D6"/>
    <mergeCell ref="E5:G5"/>
  </mergeCells>
  <pageMargins left="0.70866141732283461" right="0.70866141732283461" top="0.74803149606299213" bottom="0.74803149606299213" header="0.31496062992125984" footer="0.31496062992125984"/>
  <pageSetup paperSize="8" scale="8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opLeftCell="A22" zoomScale="85" zoomScaleNormal="85" zoomScaleSheetLayoutView="70" workbookViewId="0">
      <selection activeCell="F40" sqref="A1:XFD1048576"/>
    </sheetView>
  </sheetViews>
  <sheetFormatPr defaultColWidth="8.85546875" defaultRowHeight="12.75" x14ac:dyDescent="0.25"/>
  <cols>
    <col min="1" max="1" width="35.7109375" style="22" customWidth="1"/>
    <col min="2" max="2" width="11.7109375" style="17" customWidth="1"/>
    <col min="3" max="4" width="8.140625" style="17" customWidth="1"/>
    <col min="5" max="5" width="15.140625" style="17" customWidth="1"/>
    <col min="6" max="6" width="14.42578125" style="17" bestFit="1" customWidth="1"/>
    <col min="7" max="8" width="14.28515625" style="17" customWidth="1"/>
    <col min="9" max="9" width="18.140625" style="17" customWidth="1"/>
    <col min="10" max="10" width="15.140625" style="17" customWidth="1"/>
    <col min="11" max="11" width="15.42578125" style="17" customWidth="1"/>
    <col min="12" max="12" width="13.85546875" style="17" customWidth="1"/>
    <col min="13" max="13" width="15.140625" style="17" customWidth="1"/>
    <col min="14" max="14" width="13.5703125" style="17" customWidth="1"/>
    <col min="15" max="15" width="16.140625" style="17" customWidth="1"/>
    <col min="16" max="16" width="15.140625" style="17" customWidth="1"/>
    <col min="17" max="18" width="13.5703125" style="17" customWidth="1"/>
    <col min="19" max="16384" width="8.85546875" style="17"/>
  </cols>
  <sheetData>
    <row r="1" spans="1:18" s="1" customFormat="1" ht="14.25" customHeight="1" x14ac:dyDescent="0.25">
      <c r="A1" s="232" t="s">
        <v>253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s="1" customFormat="1" x14ac:dyDescent="0.25">
      <c r="A2" s="4"/>
      <c r="B2" s="4"/>
      <c r="C2" s="4"/>
      <c r="D2" s="5"/>
      <c r="E2" s="5"/>
      <c r="F2" s="5"/>
      <c r="G2" s="5"/>
      <c r="H2" s="5"/>
      <c r="I2" s="5"/>
      <c r="J2" s="5"/>
    </row>
    <row r="3" spans="1:18" s="1" customFormat="1" ht="15" customHeight="1" x14ac:dyDescent="0.25">
      <c r="A3" s="225" t="s">
        <v>0</v>
      </c>
      <c r="B3" s="226"/>
      <c r="C3" s="226" t="s">
        <v>1</v>
      </c>
      <c r="D3" s="216" t="s">
        <v>268</v>
      </c>
      <c r="E3" s="226" t="s">
        <v>275</v>
      </c>
      <c r="F3" s="226"/>
      <c r="G3" s="226"/>
      <c r="H3" s="226"/>
      <c r="I3" s="226"/>
      <c r="J3" s="230" t="s">
        <v>56</v>
      </c>
      <c r="K3" s="230"/>
      <c r="L3" s="230"/>
      <c r="M3" s="230"/>
      <c r="N3" s="230"/>
      <c r="O3" s="230"/>
      <c r="P3" s="230"/>
      <c r="Q3" s="230"/>
      <c r="R3" s="231"/>
    </row>
    <row r="4" spans="1:18" s="2" customFormat="1" ht="12.75" customHeight="1" x14ac:dyDescent="0.25">
      <c r="A4" s="225"/>
      <c r="B4" s="226"/>
      <c r="C4" s="226"/>
      <c r="D4" s="217"/>
      <c r="E4" s="226"/>
      <c r="F4" s="226"/>
      <c r="G4" s="226"/>
      <c r="H4" s="226"/>
      <c r="I4" s="226"/>
      <c r="J4" s="226" t="s">
        <v>111</v>
      </c>
      <c r="K4" s="226"/>
      <c r="L4" s="226"/>
      <c r="M4" s="226" t="s">
        <v>112</v>
      </c>
      <c r="N4" s="226"/>
      <c r="O4" s="226"/>
      <c r="P4" s="226" t="s">
        <v>113</v>
      </c>
      <c r="Q4" s="226"/>
      <c r="R4" s="227"/>
    </row>
    <row r="5" spans="1:18" s="2" customFormat="1" ht="13.15" customHeight="1" x14ac:dyDescent="0.25">
      <c r="A5" s="225"/>
      <c r="B5" s="226"/>
      <c r="C5" s="226"/>
      <c r="D5" s="217"/>
      <c r="E5" s="226" t="s">
        <v>136</v>
      </c>
      <c r="F5" s="226" t="s">
        <v>139</v>
      </c>
      <c r="G5" s="226"/>
      <c r="H5" s="226" t="s">
        <v>140</v>
      </c>
      <c r="I5" s="226"/>
      <c r="J5" s="226" t="s">
        <v>136</v>
      </c>
      <c r="K5" s="216" t="s">
        <v>137</v>
      </c>
      <c r="L5" s="226" t="s">
        <v>143</v>
      </c>
      <c r="M5" s="226" t="s">
        <v>136</v>
      </c>
      <c r="N5" s="216" t="s">
        <v>137</v>
      </c>
      <c r="O5" s="226" t="s">
        <v>143</v>
      </c>
      <c r="P5" s="226" t="s">
        <v>136</v>
      </c>
      <c r="Q5" s="216" t="s">
        <v>137</v>
      </c>
      <c r="R5" s="227" t="s">
        <v>143</v>
      </c>
    </row>
    <row r="6" spans="1:18" s="2" customFormat="1" ht="38.25" x14ac:dyDescent="0.25">
      <c r="A6" s="198" t="s">
        <v>2</v>
      </c>
      <c r="B6" s="199" t="s">
        <v>3</v>
      </c>
      <c r="C6" s="226"/>
      <c r="D6" s="228"/>
      <c r="E6" s="226"/>
      <c r="F6" s="199" t="s">
        <v>138</v>
      </c>
      <c r="G6" s="199" t="s">
        <v>269</v>
      </c>
      <c r="H6" s="199" t="s">
        <v>141</v>
      </c>
      <c r="I6" s="199" t="s">
        <v>142</v>
      </c>
      <c r="J6" s="226"/>
      <c r="K6" s="228"/>
      <c r="L6" s="226"/>
      <c r="M6" s="226"/>
      <c r="N6" s="228"/>
      <c r="O6" s="226"/>
      <c r="P6" s="226"/>
      <c r="Q6" s="228"/>
      <c r="R6" s="227"/>
    </row>
    <row r="7" spans="1:18" s="7" customFormat="1" ht="13.5" thickBot="1" x14ac:dyDescent="0.3">
      <c r="A7" s="131" t="s">
        <v>4</v>
      </c>
      <c r="B7" s="115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1" t="s">
        <v>10</v>
      </c>
      <c r="H7" s="91" t="s">
        <v>11</v>
      </c>
      <c r="I7" s="91" t="s">
        <v>12</v>
      </c>
      <c r="J7" s="91" t="s">
        <v>13</v>
      </c>
      <c r="K7" s="91" t="s">
        <v>14</v>
      </c>
      <c r="L7" s="91" t="s">
        <v>145</v>
      </c>
      <c r="M7" s="91" t="s">
        <v>146</v>
      </c>
      <c r="N7" s="91" t="s">
        <v>147</v>
      </c>
      <c r="O7" s="91" t="s">
        <v>148</v>
      </c>
      <c r="P7" s="91" t="s">
        <v>149</v>
      </c>
      <c r="Q7" s="91" t="s">
        <v>150</v>
      </c>
      <c r="R7" s="6" t="s">
        <v>151</v>
      </c>
    </row>
    <row r="8" spans="1:18" s="2" customFormat="1" ht="25.5" x14ac:dyDescent="0.2">
      <c r="A8" s="135" t="s">
        <v>15</v>
      </c>
      <c r="B8" s="8" t="s">
        <v>16</v>
      </c>
      <c r="C8" s="9" t="s">
        <v>17</v>
      </c>
      <c r="D8" s="61" t="s">
        <v>18</v>
      </c>
      <c r="E8" s="61" t="s">
        <v>164</v>
      </c>
      <c r="F8" s="61" t="s">
        <v>213</v>
      </c>
      <c r="G8" s="61" t="s">
        <v>213</v>
      </c>
      <c r="H8" s="61" t="s">
        <v>171</v>
      </c>
      <c r="I8" s="168" t="s">
        <v>173</v>
      </c>
      <c r="J8" s="61" t="s">
        <v>164</v>
      </c>
      <c r="K8" s="61" t="s">
        <v>213</v>
      </c>
      <c r="L8" s="168" t="s">
        <v>177</v>
      </c>
      <c r="M8" s="61" t="s">
        <v>164</v>
      </c>
      <c r="N8" s="61" t="s">
        <v>213</v>
      </c>
      <c r="O8" s="168" t="s">
        <v>177</v>
      </c>
      <c r="P8" s="61" t="s">
        <v>164</v>
      </c>
      <c r="Q8" s="61" t="s">
        <v>213</v>
      </c>
      <c r="R8" s="169" t="s">
        <v>177</v>
      </c>
    </row>
    <row r="9" spans="1:18" s="15" customFormat="1" ht="38.25" x14ac:dyDescent="0.2">
      <c r="A9" s="135" t="s">
        <v>184</v>
      </c>
      <c r="B9" s="8" t="s">
        <v>20</v>
      </c>
      <c r="C9" s="23" t="s">
        <v>21</v>
      </c>
      <c r="D9" s="116" t="s">
        <v>18</v>
      </c>
      <c r="E9" s="116" t="s">
        <v>163</v>
      </c>
      <c r="F9" s="116" t="s">
        <v>213</v>
      </c>
      <c r="G9" s="116" t="s">
        <v>213</v>
      </c>
      <c r="H9" s="116" t="s">
        <v>170</v>
      </c>
      <c r="I9" s="116" t="s">
        <v>172</v>
      </c>
      <c r="J9" s="116" t="s">
        <v>163</v>
      </c>
      <c r="K9" s="116" t="s">
        <v>213</v>
      </c>
      <c r="L9" s="116" t="s">
        <v>176</v>
      </c>
      <c r="M9" s="116" t="s">
        <v>163</v>
      </c>
      <c r="N9" s="116" t="s">
        <v>213</v>
      </c>
      <c r="O9" s="116" t="s">
        <v>176</v>
      </c>
      <c r="P9" s="116" t="s">
        <v>163</v>
      </c>
      <c r="Q9" s="116" t="s">
        <v>213</v>
      </c>
      <c r="R9" s="180" t="s">
        <v>176</v>
      </c>
    </row>
    <row r="10" spans="1:18" s="15" customFormat="1" ht="25.5" x14ac:dyDescent="0.2">
      <c r="A10" s="135" t="s">
        <v>188</v>
      </c>
      <c r="B10" s="8" t="s">
        <v>187</v>
      </c>
      <c r="C10" s="23" t="s">
        <v>209</v>
      </c>
      <c r="D10" s="116" t="s">
        <v>22</v>
      </c>
      <c r="E10" s="116" t="s">
        <v>191</v>
      </c>
      <c r="F10" s="116" t="s">
        <v>246</v>
      </c>
      <c r="G10" s="65" t="s">
        <v>247</v>
      </c>
      <c r="H10" s="116" t="s">
        <v>196</v>
      </c>
      <c r="I10" s="116" t="s">
        <v>198</v>
      </c>
      <c r="J10" s="116" t="s">
        <v>191</v>
      </c>
      <c r="K10" s="116" t="s">
        <v>204</v>
      </c>
      <c r="L10" s="116" t="s">
        <v>202</v>
      </c>
      <c r="M10" s="116" t="s">
        <v>191</v>
      </c>
      <c r="N10" s="116" t="s">
        <v>205</v>
      </c>
      <c r="O10" s="116" t="s">
        <v>202</v>
      </c>
      <c r="P10" s="116" t="s">
        <v>191</v>
      </c>
      <c r="Q10" s="116" t="s">
        <v>207</v>
      </c>
      <c r="R10" s="180" t="s">
        <v>202</v>
      </c>
    </row>
    <row r="11" spans="1:18" s="15" customFormat="1" ht="39" thickBot="1" x14ac:dyDescent="0.25">
      <c r="A11" s="135" t="s">
        <v>185</v>
      </c>
      <c r="B11" s="8" t="s">
        <v>20</v>
      </c>
      <c r="C11" s="14" t="s">
        <v>21</v>
      </c>
      <c r="D11" s="181" t="s">
        <v>22</v>
      </c>
      <c r="E11" s="181" t="s">
        <v>163</v>
      </c>
      <c r="F11" s="181" t="s">
        <v>169</v>
      </c>
      <c r="G11" s="182" t="s">
        <v>248</v>
      </c>
      <c r="H11" s="181" t="s">
        <v>215</v>
      </c>
      <c r="I11" s="181" t="s">
        <v>218</v>
      </c>
      <c r="J11" s="181" t="s">
        <v>163</v>
      </c>
      <c r="K11" s="181" t="s">
        <v>174</v>
      </c>
      <c r="L11" s="181" t="s">
        <v>221</v>
      </c>
      <c r="M11" s="181" t="s">
        <v>163</v>
      </c>
      <c r="N11" s="181" t="s">
        <v>179</v>
      </c>
      <c r="O11" s="181" t="s">
        <v>221</v>
      </c>
      <c r="P11" s="181" t="s">
        <v>163</v>
      </c>
      <c r="Q11" s="181" t="s">
        <v>183</v>
      </c>
      <c r="R11" s="183" t="s">
        <v>221</v>
      </c>
    </row>
    <row r="13" spans="1:18" x14ac:dyDescent="0.25">
      <c r="A13" s="204"/>
    </row>
    <row r="14" spans="1:18" ht="15" customHeight="1" x14ac:dyDescent="0.25">
      <c r="A14" s="229" t="s">
        <v>252</v>
      </c>
      <c r="B14" s="229"/>
    </row>
    <row r="16" spans="1:18" s="2" customFormat="1" ht="14.45" customHeight="1" x14ac:dyDescent="0.25">
      <c r="A16" s="213" t="s">
        <v>253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</row>
    <row r="17" spans="1:18" s="1" customFormat="1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</row>
    <row r="18" spans="1:18" s="1" customFormat="1" ht="15" customHeight="1" x14ac:dyDescent="0.25">
      <c r="A18" s="225" t="s">
        <v>0</v>
      </c>
      <c r="B18" s="226"/>
      <c r="C18" s="226" t="s">
        <v>1</v>
      </c>
      <c r="D18" s="216" t="s">
        <v>268</v>
      </c>
      <c r="E18" s="226" t="s">
        <v>276</v>
      </c>
      <c r="F18" s="226"/>
      <c r="G18" s="226"/>
      <c r="H18" s="226"/>
      <c r="I18" s="226"/>
      <c r="J18" s="230" t="s">
        <v>56</v>
      </c>
      <c r="K18" s="230"/>
      <c r="L18" s="230"/>
      <c r="M18" s="230"/>
      <c r="N18" s="230"/>
      <c r="O18" s="230"/>
      <c r="P18" s="230"/>
      <c r="Q18" s="230"/>
      <c r="R18" s="231"/>
    </row>
    <row r="19" spans="1:18" s="2" customFormat="1" ht="12.75" customHeight="1" x14ac:dyDescent="0.25">
      <c r="A19" s="225"/>
      <c r="B19" s="226"/>
      <c r="C19" s="226"/>
      <c r="D19" s="217"/>
      <c r="E19" s="226"/>
      <c r="F19" s="226"/>
      <c r="G19" s="226"/>
      <c r="H19" s="226"/>
      <c r="I19" s="226"/>
      <c r="J19" s="226" t="s">
        <v>226</v>
      </c>
      <c r="K19" s="226"/>
      <c r="L19" s="226"/>
      <c r="M19" s="226" t="s">
        <v>227</v>
      </c>
      <c r="N19" s="226"/>
      <c r="O19" s="226"/>
      <c r="P19" s="226" t="s">
        <v>228</v>
      </c>
      <c r="Q19" s="226"/>
      <c r="R19" s="227"/>
    </row>
    <row r="20" spans="1:18" s="2" customFormat="1" ht="13.15" customHeight="1" x14ac:dyDescent="0.25">
      <c r="A20" s="225"/>
      <c r="B20" s="226"/>
      <c r="C20" s="226"/>
      <c r="D20" s="217"/>
      <c r="E20" s="226" t="s">
        <v>136</v>
      </c>
      <c r="F20" s="226" t="s">
        <v>139</v>
      </c>
      <c r="G20" s="226"/>
      <c r="H20" s="226" t="s">
        <v>140</v>
      </c>
      <c r="I20" s="226"/>
      <c r="J20" s="226" t="s">
        <v>136</v>
      </c>
      <c r="K20" s="216" t="s">
        <v>137</v>
      </c>
      <c r="L20" s="226" t="s">
        <v>143</v>
      </c>
      <c r="M20" s="226" t="s">
        <v>136</v>
      </c>
      <c r="N20" s="216" t="s">
        <v>137</v>
      </c>
      <c r="O20" s="226" t="s">
        <v>143</v>
      </c>
      <c r="P20" s="226" t="s">
        <v>136</v>
      </c>
      <c r="Q20" s="216" t="s">
        <v>137</v>
      </c>
      <c r="R20" s="227" t="s">
        <v>143</v>
      </c>
    </row>
    <row r="21" spans="1:18" s="2" customFormat="1" ht="38.25" x14ac:dyDescent="0.25">
      <c r="A21" s="198" t="s">
        <v>2</v>
      </c>
      <c r="B21" s="199" t="s">
        <v>3</v>
      </c>
      <c r="C21" s="226"/>
      <c r="D21" s="228"/>
      <c r="E21" s="226"/>
      <c r="F21" s="199" t="s">
        <v>229</v>
      </c>
      <c r="G21" s="199" t="s">
        <v>269</v>
      </c>
      <c r="H21" s="199" t="s">
        <v>230</v>
      </c>
      <c r="I21" s="199" t="s">
        <v>142</v>
      </c>
      <c r="J21" s="226"/>
      <c r="K21" s="228"/>
      <c r="L21" s="226"/>
      <c r="M21" s="226"/>
      <c r="N21" s="228"/>
      <c r="O21" s="226"/>
      <c r="P21" s="226"/>
      <c r="Q21" s="228"/>
      <c r="R21" s="227"/>
    </row>
    <row r="22" spans="1:18" s="7" customFormat="1" ht="13.5" thickBot="1" x14ac:dyDescent="0.3">
      <c r="A22" s="131" t="s">
        <v>4</v>
      </c>
      <c r="B22" s="115" t="s">
        <v>5</v>
      </c>
      <c r="C22" s="91" t="s">
        <v>6</v>
      </c>
      <c r="D22" s="91" t="s">
        <v>7</v>
      </c>
      <c r="E22" s="91" t="s">
        <v>8</v>
      </c>
      <c r="F22" s="91" t="s">
        <v>9</v>
      </c>
      <c r="G22" s="91" t="s">
        <v>10</v>
      </c>
      <c r="H22" s="91" t="s">
        <v>11</v>
      </c>
      <c r="I22" s="91" t="s">
        <v>12</v>
      </c>
      <c r="J22" s="91" t="s">
        <v>13</v>
      </c>
      <c r="K22" s="91" t="s">
        <v>14</v>
      </c>
      <c r="L22" s="91" t="s">
        <v>145</v>
      </c>
      <c r="M22" s="91" t="s">
        <v>146</v>
      </c>
      <c r="N22" s="91" t="s">
        <v>147</v>
      </c>
      <c r="O22" s="91" t="s">
        <v>148</v>
      </c>
      <c r="P22" s="91" t="s">
        <v>149</v>
      </c>
      <c r="Q22" s="91" t="s">
        <v>150</v>
      </c>
      <c r="R22" s="6" t="s">
        <v>151</v>
      </c>
    </row>
    <row r="23" spans="1:18" s="7" customFormat="1" ht="63.75" x14ac:dyDescent="0.2">
      <c r="A23" s="157" t="s">
        <v>231</v>
      </c>
      <c r="B23" s="137" t="str">
        <f>187&amp;C23</f>
        <v>18710000</v>
      </c>
      <c r="C23" s="170" t="s">
        <v>17</v>
      </c>
      <c r="D23" s="138" t="s">
        <v>213</v>
      </c>
      <c r="E23" s="155">
        <f>'Р3 (платежи)'!E31</f>
        <v>2609570</v>
      </c>
      <c r="F23" s="139" t="str">
        <f>'Р3 (платежи)'!F31</f>
        <v>х</v>
      </c>
      <c r="G23" s="139" t="str">
        <f>'Р3 (платежи)'!G31</f>
        <v>х</v>
      </c>
      <c r="H23" s="155">
        <f>'Р3 (платежи)'!H31</f>
        <v>387295.11</v>
      </c>
      <c r="I23" s="155">
        <f>'Р3 (платежи)'!I31</f>
        <v>753961.33</v>
      </c>
      <c r="J23" s="139" t="str">
        <f>'Р3 (платежи)'!J31</f>
        <v>х</v>
      </c>
      <c r="K23" s="139" t="str">
        <f>'Р3 (платежи)'!K31</f>
        <v>х</v>
      </c>
      <c r="L23" s="155">
        <f>'Р3 (платежи)'!M31</f>
        <v>747873.36999999988</v>
      </c>
      <c r="M23" s="139" t="str">
        <f>'Р3 (платежи)'!N31</f>
        <v>х</v>
      </c>
      <c r="N23" s="139" t="str">
        <f>'Р3 (платежи)'!O31</f>
        <v>х</v>
      </c>
      <c r="O23" s="155">
        <f>'Р3 (платежи)'!Q31</f>
        <v>765365.36</v>
      </c>
      <c r="P23" s="139" t="str">
        <f>'Р3 (платежи)'!R31</f>
        <v>х</v>
      </c>
      <c r="Q23" s="139" t="str">
        <f>'Р3 (платежи)'!S31</f>
        <v>х</v>
      </c>
      <c r="R23" s="163">
        <f>'Р3 (платежи)'!U31</f>
        <v>765365.36</v>
      </c>
    </row>
    <row r="24" spans="1:18" s="15" customFormat="1" ht="25.5" x14ac:dyDescent="0.2">
      <c r="A24" s="145" t="s">
        <v>236</v>
      </c>
      <c r="B24" s="137" t="str">
        <f t="shared" ref="B24:B35" si="0">187&amp;C24</f>
        <v>18710100</v>
      </c>
      <c r="C24" s="171" t="s">
        <v>21</v>
      </c>
      <c r="D24" s="184" t="s">
        <v>237</v>
      </c>
      <c r="E24" s="136">
        <f>'Р3 (платежи)'!E32</f>
        <v>6000</v>
      </c>
      <c r="F24" s="136">
        <f>'Р3 (платежи)'!F32</f>
        <v>14921.579999999998</v>
      </c>
      <c r="G24" s="136">
        <f>'Р3 (платежи)'!F32+'Р3 (платежи)'!G32</f>
        <v>24869.3</v>
      </c>
      <c r="H24" s="136">
        <f>'Р3 (платежи)'!H32</f>
        <v>89529.48</v>
      </c>
      <c r="I24" s="136">
        <f>'Р3 (платежи)'!I32</f>
        <v>149215.79999999999</v>
      </c>
      <c r="J24" s="136">
        <f>'Р3 (платежи)'!J32</f>
        <v>6000</v>
      </c>
      <c r="K24" s="136">
        <f>'Р3 (платежи)'!K32</f>
        <v>433.17</v>
      </c>
      <c r="L24" s="136">
        <f>'Р3 (платежи)'!M32</f>
        <v>2599.02</v>
      </c>
      <c r="M24" s="136">
        <f>'Р3 (платежи)'!N32</f>
        <v>6000</v>
      </c>
      <c r="N24" s="136">
        <f>'Р3 (платежи)'!O32</f>
        <v>409</v>
      </c>
      <c r="O24" s="136">
        <f>'Р3 (платежи)'!Q32</f>
        <v>2454</v>
      </c>
      <c r="P24" s="136">
        <f>'Р3 (платежи)'!R32</f>
        <v>6000</v>
      </c>
      <c r="Q24" s="136">
        <f>'Р3 (платежи)'!S32</f>
        <v>409</v>
      </c>
      <c r="R24" s="156">
        <f>'Р3 (платежи)'!U32</f>
        <v>2454</v>
      </c>
    </row>
    <row r="25" spans="1:18" ht="25.5" x14ac:dyDescent="0.2">
      <c r="A25" s="145" t="s">
        <v>239</v>
      </c>
      <c r="B25" s="137" t="str">
        <f t="shared" si="0"/>
        <v>18710200</v>
      </c>
      <c r="C25" s="141">
        <v>10200</v>
      </c>
      <c r="D25" s="184" t="s">
        <v>237</v>
      </c>
      <c r="E25" s="136">
        <f>'Р3 (платежи)'!E33</f>
        <v>45600</v>
      </c>
      <c r="F25" s="136">
        <f>'Р3 (платежи)'!F33</f>
        <v>207.678</v>
      </c>
      <c r="G25" s="136">
        <f>'Р3 (платежи)'!F33+'Р3 (платежи)'!G33</f>
        <v>346.13</v>
      </c>
      <c r="H25" s="136">
        <f>'Р3 (платежи)'!H33</f>
        <v>9470.1200000000008</v>
      </c>
      <c r="I25" s="136">
        <f>'Р3 (платежи)'!I33</f>
        <v>15783.53</v>
      </c>
      <c r="J25" s="136">
        <f>'Р3 (платежи)'!J33</f>
        <v>45600</v>
      </c>
      <c r="K25" s="136">
        <f>'Р3 (платежи)'!K33</f>
        <v>60.15</v>
      </c>
      <c r="L25" s="136">
        <f>'Р3 (платежи)'!M33</f>
        <v>2742.84</v>
      </c>
      <c r="M25" s="136">
        <f>'Р3 (платежи)'!N33</f>
        <v>45600</v>
      </c>
      <c r="N25" s="136">
        <f>'Р3 (платежи)'!O33</f>
        <v>64.13</v>
      </c>
      <c r="O25" s="136">
        <f>'Р3 (платежи)'!Q33</f>
        <v>2924.33</v>
      </c>
      <c r="P25" s="136">
        <f>'Р3 (платежи)'!R33</f>
        <v>45600</v>
      </c>
      <c r="Q25" s="136">
        <f>'Р3 (платежи)'!S33</f>
        <v>64.13</v>
      </c>
      <c r="R25" s="156">
        <f>'Р3 (платежи)'!U33</f>
        <v>2924.33</v>
      </c>
    </row>
    <row r="26" spans="1:18" s="161" customFormat="1" ht="25.5" x14ac:dyDescent="0.2">
      <c r="A26" s="145" t="s">
        <v>240</v>
      </c>
      <c r="B26" s="137" t="str">
        <f t="shared" si="0"/>
        <v>18710300</v>
      </c>
      <c r="C26" s="167">
        <v>10300</v>
      </c>
      <c r="D26" s="185" t="s">
        <v>237</v>
      </c>
      <c r="E26" s="136">
        <f>'Р3 (платежи)'!E34</f>
        <v>68500</v>
      </c>
      <c r="F26" s="136">
        <f>'Р3 (платежи)'!F34</f>
        <v>87.3</v>
      </c>
      <c r="G26" s="136">
        <f>'Р3 (платежи)'!F34+'Р3 (платежи)'!G34</f>
        <v>145.5</v>
      </c>
      <c r="H26" s="136">
        <f>'Р3 (платежи)'!H34</f>
        <v>5980.05</v>
      </c>
      <c r="I26" s="136">
        <f>'Р3 (платежи)'!I34</f>
        <v>9966.75</v>
      </c>
      <c r="J26" s="136">
        <f>'Р3 (платежи)'!J34</f>
        <v>68500</v>
      </c>
      <c r="K26" s="136">
        <f>'Р3 (платежи)'!K34</f>
        <v>2.8</v>
      </c>
      <c r="L26" s="136">
        <f>'Р3 (платежи)'!M34</f>
        <v>191.8</v>
      </c>
      <c r="M26" s="136">
        <f>'Р3 (платежи)'!N34</f>
        <v>68500</v>
      </c>
      <c r="N26" s="136">
        <f>'Р3 (платежи)'!O34</f>
        <v>285.60000000000002</v>
      </c>
      <c r="O26" s="136">
        <f>'Р3 (платежи)'!Q34</f>
        <v>19563.599999999999</v>
      </c>
      <c r="P26" s="136">
        <f>'Р3 (платежи)'!R34</f>
        <v>68500</v>
      </c>
      <c r="Q26" s="136">
        <f>'Р3 (платежи)'!S34</f>
        <v>285.60000000000002</v>
      </c>
      <c r="R26" s="156">
        <f>'Р3 (платежи)'!U34</f>
        <v>19563.599999999999</v>
      </c>
    </row>
    <row r="27" spans="1:18" s="161" customFormat="1" ht="25.5" x14ac:dyDescent="0.2">
      <c r="A27" s="145" t="s">
        <v>238</v>
      </c>
      <c r="B27" s="137" t="str">
        <f t="shared" si="0"/>
        <v>18710400</v>
      </c>
      <c r="C27" s="167">
        <v>10400</v>
      </c>
      <c r="D27" s="162" t="str">
        <f>'Р4 (условия)'!D29</f>
        <v>x</v>
      </c>
      <c r="E27" s="136">
        <f>'Р3 (платежи)'!E35</f>
        <v>801090</v>
      </c>
      <c r="F27" s="132" t="str">
        <f>'Р3 (платежи)'!F35</f>
        <v>х</v>
      </c>
      <c r="G27" s="132" t="str">
        <f>'Р3 (платежи)'!G35</f>
        <v>х</v>
      </c>
      <c r="H27" s="136">
        <f>'Р3 (платежи)'!H35</f>
        <v>155630.13</v>
      </c>
      <c r="I27" s="136">
        <f>'Р3 (платежи)'!I35</f>
        <v>367853.02999999997</v>
      </c>
      <c r="J27" s="136">
        <f>'Р3 (платежи)'!J35</f>
        <v>801090</v>
      </c>
      <c r="K27" s="132" t="str">
        <f>'Р3 (платежи)'!K35</f>
        <v>х</v>
      </c>
      <c r="L27" s="136">
        <f>'Р3 (платежи)'!M35</f>
        <v>640261.1</v>
      </c>
      <c r="M27" s="136">
        <f>'Р3 (платежи)'!N35</f>
        <v>801090</v>
      </c>
      <c r="N27" s="132" t="str">
        <f>'Р3 (платежи)'!O35</f>
        <v>х</v>
      </c>
      <c r="O27" s="136">
        <f>'Р3 (платежи)'!Q35</f>
        <v>662755.17999999993</v>
      </c>
      <c r="P27" s="136">
        <f>'Р3 (платежи)'!R35</f>
        <v>801090</v>
      </c>
      <c r="Q27" s="132" t="str">
        <f>'Р3 (платежи)'!S35</f>
        <v>х</v>
      </c>
      <c r="R27" s="156">
        <f>'Р3 (платежи)'!U35</f>
        <v>662755.17999999993</v>
      </c>
    </row>
    <row r="28" spans="1:18" s="161" customFormat="1" x14ac:dyDescent="0.2">
      <c r="A28" s="145" t="s">
        <v>232</v>
      </c>
      <c r="B28" s="137" t="str">
        <f t="shared" si="0"/>
        <v>18710401</v>
      </c>
      <c r="C28" s="167">
        <v>10401</v>
      </c>
      <c r="D28" s="186" t="str">
        <f>'Р4 (условия)'!D30</f>
        <v>кг</v>
      </c>
      <c r="E28" s="136">
        <f>'Р3 (платежи)'!E36</f>
        <v>1577610</v>
      </c>
      <c r="F28" s="136">
        <f>'Р3 (платежи)'!F36</f>
        <v>89.143999999999991</v>
      </c>
      <c r="G28" s="136">
        <f>'Р3 (платежи)'!F36+'Р3 (платежи)'!G36</f>
        <v>210.70399999999998</v>
      </c>
      <c r="H28" s="136">
        <f>'Р3 (платежи)'!H36</f>
        <v>140634.47</v>
      </c>
      <c r="I28" s="136">
        <f>'Р3 (платежи)'!I36</f>
        <v>332408.74</v>
      </c>
      <c r="J28" s="136">
        <f>'Р3 (платежи)'!J36</f>
        <v>1577610</v>
      </c>
      <c r="K28" s="136">
        <f>'Р3 (платежи)'!K36</f>
        <v>370</v>
      </c>
      <c r="L28" s="136">
        <f>'Р3 (платежи)'!M36</f>
        <v>583715.69999999995</v>
      </c>
      <c r="M28" s="136">
        <f>'Р3 (платежи)'!N36</f>
        <v>1577610</v>
      </c>
      <c r="N28" s="136">
        <f>'Р3 (платежи)'!O36</f>
        <v>382.5</v>
      </c>
      <c r="O28" s="136">
        <f>'Р3 (платежи)'!Q36</f>
        <v>603435.82999999996</v>
      </c>
      <c r="P28" s="136">
        <f>'Р3 (платежи)'!R36</f>
        <v>1577610</v>
      </c>
      <c r="Q28" s="136">
        <f>'Р3 (платежи)'!S36</f>
        <v>382.5</v>
      </c>
      <c r="R28" s="156">
        <f>'Р3 (платежи)'!U36</f>
        <v>603435.82999999996</v>
      </c>
    </row>
    <row r="29" spans="1:18" s="161" customFormat="1" x14ac:dyDescent="0.2">
      <c r="A29" s="145" t="s">
        <v>233</v>
      </c>
      <c r="B29" s="137" t="str">
        <f t="shared" si="0"/>
        <v>18710402</v>
      </c>
      <c r="C29" s="167">
        <v>10402</v>
      </c>
      <c r="D29" s="186" t="str">
        <f>'Р4 (условия)'!D31</f>
        <v>кг</v>
      </c>
      <c r="E29" s="136">
        <f>'Р3 (платежи)'!E37</f>
        <v>24570</v>
      </c>
      <c r="F29" s="136">
        <f>'Р3 (платежи)'!F37</f>
        <v>610.32399999999996</v>
      </c>
      <c r="G29" s="136">
        <f>'Р3 (платежи)'!F37+'Р3 (платежи)'!G37</f>
        <v>1442.5839999999998</v>
      </c>
      <c r="H29" s="136">
        <f>'Р3 (платежи)'!H37</f>
        <v>14995.66</v>
      </c>
      <c r="I29" s="136">
        <f>'Р3 (платежи)'!I37</f>
        <v>35444.29</v>
      </c>
      <c r="J29" s="136">
        <f>'Р3 (платежи)'!J37</f>
        <v>24570</v>
      </c>
      <c r="K29" s="136">
        <f>'Р3 (платежи)'!K37</f>
        <v>2301.4</v>
      </c>
      <c r="L29" s="136">
        <f>'Р3 (платежи)'!M37</f>
        <v>56545.4</v>
      </c>
      <c r="M29" s="136">
        <f>'Р3 (платежи)'!N37</f>
        <v>24570</v>
      </c>
      <c r="N29" s="136">
        <f>'Р3 (платежи)'!O37</f>
        <v>2414.3000000000002</v>
      </c>
      <c r="O29" s="136">
        <f>'Р3 (платежи)'!Q37</f>
        <v>59319.35</v>
      </c>
      <c r="P29" s="136">
        <f>'Р3 (платежи)'!R37</f>
        <v>24570</v>
      </c>
      <c r="Q29" s="136">
        <f>'Р3 (платежи)'!S37</f>
        <v>2414.3000000000002</v>
      </c>
      <c r="R29" s="156">
        <f>'Р3 (платежи)'!U37</f>
        <v>59319.35</v>
      </c>
    </row>
    <row r="30" spans="1:18" s="161" customFormat="1" x14ac:dyDescent="0.2">
      <c r="A30" s="145" t="s">
        <v>234</v>
      </c>
      <c r="B30" s="137" t="str">
        <f t="shared" si="0"/>
        <v>18710403</v>
      </c>
      <c r="C30" s="167">
        <v>10403</v>
      </c>
      <c r="D30" s="186" t="str">
        <f>'Р4 (условия)'!D32</f>
        <v>кг</v>
      </c>
      <c r="E30" s="136">
        <f>'Р3 (платежи)'!E38</f>
        <v>1733270</v>
      </c>
      <c r="F30" s="136">
        <f>'Р3 (платежи)'!F38</f>
        <v>13.068</v>
      </c>
      <c r="G30" s="136">
        <f>'Р3 (платежи)'!F38+'Р3 (платежи)'!G38</f>
        <v>30.887999999999998</v>
      </c>
      <c r="H30" s="136">
        <f>'Р3 (платежи)'!H38</f>
        <v>22650.37</v>
      </c>
      <c r="I30" s="136">
        <f>'Р3 (платежи)'!I38</f>
        <v>53537.24</v>
      </c>
      <c r="J30" s="136">
        <f>'Р3 (платежи)'!J38</f>
        <v>1733270</v>
      </c>
      <c r="K30" s="136">
        <f>'Р3 (платежи)'!K38</f>
        <v>55.599999999999994</v>
      </c>
      <c r="L30" s="136">
        <f>'Р3 (платежи)'!M38</f>
        <v>96369.81</v>
      </c>
      <c r="M30" s="136">
        <f>'Р3 (платежи)'!N38</f>
        <v>1733270</v>
      </c>
      <c r="N30" s="136">
        <f>'Р3 (платежи)'!O38</f>
        <v>58</v>
      </c>
      <c r="O30" s="136">
        <f>'Р3 (платежи)'!Q38</f>
        <v>100529.66</v>
      </c>
      <c r="P30" s="136">
        <f>'Р3 (платежи)'!R38</f>
        <v>1733270</v>
      </c>
      <c r="Q30" s="136">
        <f>'Р3 (платежи)'!S38</f>
        <v>58</v>
      </c>
      <c r="R30" s="156">
        <f>'Р3 (платежи)'!U38</f>
        <v>100529.66</v>
      </c>
    </row>
    <row r="31" spans="1:18" s="161" customFormat="1" x14ac:dyDescent="0.2">
      <c r="A31" s="145" t="s">
        <v>235</v>
      </c>
      <c r="B31" s="137" t="str">
        <f t="shared" si="0"/>
        <v>18710404</v>
      </c>
      <c r="C31" s="167">
        <v>10404</v>
      </c>
      <c r="D31" s="186" t="str">
        <f>'Р4 (условия)'!D33</f>
        <v>кг</v>
      </c>
      <c r="E31" s="136">
        <f>'Р3 (платежи)'!E39</f>
        <v>909940</v>
      </c>
      <c r="F31" s="136">
        <f>'Р3 (платежи)'!F39</f>
        <v>48.311999999999998</v>
      </c>
      <c r="G31" s="136">
        <f>'Р3 (платежи)'!F39+'Р3 (платежи)'!G39</f>
        <v>114.19199999999999</v>
      </c>
      <c r="H31" s="136">
        <f>'Р3 (платежи)'!H39</f>
        <v>43961.02</v>
      </c>
      <c r="I31" s="136">
        <f>'Р3 (платежи)'!I39</f>
        <v>103907.87</v>
      </c>
      <c r="J31" s="136">
        <f>'Р3 (платежи)'!J39</f>
        <v>909940</v>
      </c>
      <c r="K31" s="136">
        <f>'Р3 (платежи)'!K39</f>
        <v>191.6</v>
      </c>
      <c r="L31" s="136">
        <f>'Р3 (платежи)'!M39</f>
        <v>174344.5</v>
      </c>
      <c r="M31" s="136">
        <f>'Р3 (платежи)'!N39</f>
        <v>909940</v>
      </c>
      <c r="N31" s="136">
        <f>'Р3 (платежи)'!O39</f>
        <v>190.3</v>
      </c>
      <c r="O31" s="136">
        <f>'Р3 (платежи)'!Q39</f>
        <v>173161.58</v>
      </c>
      <c r="P31" s="136">
        <f>'Р3 (платежи)'!R39</f>
        <v>909940</v>
      </c>
      <c r="Q31" s="136">
        <f>'Р3 (платежи)'!S39</f>
        <v>190.3</v>
      </c>
      <c r="R31" s="156">
        <f>'Р3 (платежи)'!U39</f>
        <v>173161.58</v>
      </c>
    </row>
    <row r="32" spans="1:18" ht="25.5" x14ac:dyDescent="0.2">
      <c r="A32" s="145" t="s">
        <v>241</v>
      </c>
      <c r="B32" s="137" t="str">
        <f t="shared" si="0"/>
        <v>18710500</v>
      </c>
      <c r="C32" s="141">
        <v>10500</v>
      </c>
      <c r="D32" s="184" t="s">
        <v>237</v>
      </c>
      <c r="E32" s="136">
        <f>'Р3 (платежи)'!E40</f>
        <v>23000</v>
      </c>
      <c r="F32" s="136">
        <f>'Р3 (платежи)'!F40</f>
        <v>1772.3999999999999</v>
      </c>
      <c r="G32" s="136">
        <f>'Р3 (платежи)'!F40+'Р3 (платежи)'!G40</f>
        <v>2954</v>
      </c>
      <c r="H32" s="136">
        <f>'Р3 (платежи)'!H40</f>
        <v>40765.199999999997</v>
      </c>
      <c r="I32" s="136">
        <f>'Р3 (платежи)'!I40</f>
        <v>67942</v>
      </c>
      <c r="J32" s="136">
        <f>'Р3 (платежи)'!J40</f>
        <v>23000</v>
      </c>
      <c r="K32" s="136">
        <f>'Р3 (платежи)'!K40</f>
        <v>510.4</v>
      </c>
      <c r="L32" s="136">
        <f>'Р3 (платежи)'!M40</f>
        <v>11739.2</v>
      </c>
      <c r="M32" s="136">
        <f>'Р3 (платежи)'!N40</f>
        <v>23000</v>
      </c>
      <c r="N32" s="136">
        <f>'Р3 (платежи)'!O40</f>
        <v>508</v>
      </c>
      <c r="O32" s="136">
        <f>'Р3 (платежи)'!Q40</f>
        <v>11684</v>
      </c>
      <c r="P32" s="136">
        <f>'Р3 (платежи)'!R40</f>
        <v>23000</v>
      </c>
      <c r="Q32" s="136">
        <f>'Р3 (платежи)'!S40</f>
        <v>508</v>
      </c>
      <c r="R32" s="156">
        <f>'Р3 (платежи)'!U40</f>
        <v>11684</v>
      </c>
    </row>
    <row r="33" spans="1:18" x14ac:dyDescent="0.2">
      <c r="A33" s="145" t="s">
        <v>242</v>
      </c>
      <c r="B33" s="137" t="str">
        <f t="shared" si="0"/>
        <v>18710600</v>
      </c>
      <c r="C33" s="141">
        <v>10600</v>
      </c>
      <c r="D33" s="184" t="s">
        <v>237</v>
      </c>
      <c r="E33" s="136">
        <f>'Р3 (платежи)'!E41</f>
        <v>14000</v>
      </c>
      <c r="F33" s="136">
        <f>'Р3 (платежи)'!F41</f>
        <v>3800.3999999999996</v>
      </c>
      <c r="G33" s="136">
        <f>'Р3 (платежи)'!F41+'Р3 (платежи)'!G41</f>
        <v>6334</v>
      </c>
      <c r="H33" s="136">
        <f>'Р3 (платежи)'!H41</f>
        <v>53205.599999999999</v>
      </c>
      <c r="I33" s="136">
        <f>'Р3 (платежи)'!I41</f>
        <v>88676</v>
      </c>
      <c r="J33" s="136">
        <f>'Р3 (платежи)'!J41</f>
        <v>14000</v>
      </c>
      <c r="K33" s="136">
        <f>'Р3 (платежи)'!K41</f>
        <v>853.3</v>
      </c>
      <c r="L33" s="136">
        <f>'Р3 (платежи)'!M41</f>
        <v>11946.2</v>
      </c>
      <c r="M33" s="136">
        <f>'Р3 (платежи)'!N41</f>
        <v>14000</v>
      </c>
      <c r="N33" s="136">
        <f>'Р3 (платежи)'!O41</f>
        <v>740.22</v>
      </c>
      <c r="O33" s="136">
        <f>'Р3 (платежи)'!Q41</f>
        <v>10363.08</v>
      </c>
      <c r="P33" s="136">
        <f>'Р3 (платежи)'!R41</f>
        <v>14000</v>
      </c>
      <c r="Q33" s="136">
        <f>'Р3 (платежи)'!S41</f>
        <v>740.22</v>
      </c>
      <c r="R33" s="156">
        <f>'Р3 (платежи)'!U41</f>
        <v>10363.08</v>
      </c>
    </row>
    <row r="34" spans="1:18" ht="25.5" x14ac:dyDescent="0.2">
      <c r="A34" s="145" t="s">
        <v>243</v>
      </c>
      <c r="B34" s="137" t="str">
        <f t="shared" si="0"/>
        <v>18710700</v>
      </c>
      <c r="C34" s="141">
        <v>10700</v>
      </c>
      <c r="D34" s="184" t="s">
        <v>237</v>
      </c>
      <c r="E34" s="136">
        <f>'Р3 (платежи)'!E42</f>
        <v>8000</v>
      </c>
      <c r="F34" s="136">
        <f>'Р3 (платежи)'!F42</f>
        <v>1748.3999999999999</v>
      </c>
      <c r="G34" s="136">
        <f>'Р3 (платежи)'!F42+'Р3 (платежи)'!G42</f>
        <v>2914</v>
      </c>
      <c r="H34" s="136">
        <f>'Р3 (платежи)'!H42</f>
        <v>13987.2</v>
      </c>
      <c r="I34" s="136">
        <f>'Р3 (платежи)'!I42</f>
        <v>23312</v>
      </c>
      <c r="J34" s="136">
        <f>'Р3 (платежи)'!J42</f>
        <v>8000</v>
      </c>
      <c r="K34" s="136">
        <f>'Р3 (платежи)'!K42</f>
        <v>3173</v>
      </c>
      <c r="L34" s="136">
        <f>'Р3 (платежи)'!M42</f>
        <v>25384</v>
      </c>
      <c r="M34" s="136">
        <f>'Р3 (платежи)'!N42</f>
        <v>8000</v>
      </c>
      <c r="N34" s="136">
        <f>'Р3 (платежи)'!O42</f>
        <v>335</v>
      </c>
      <c r="O34" s="136">
        <f>'Р3 (платежи)'!Q42</f>
        <v>2680</v>
      </c>
      <c r="P34" s="136">
        <f>'Р3 (платежи)'!R42</f>
        <v>8000</v>
      </c>
      <c r="Q34" s="136">
        <f>'Р3 (платежи)'!S42</f>
        <v>335</v>
      </c>
      <c r="R34" s="156">
        <f>'Р3 (платежи)'!U42</f>
        <v>2680</v>
      </c>
    </row>
    <row r="35" spans="1:18" ht="13.5" thickBot="1" x14ac:dyDescent="0.25">
      <c r="A35" s="145" t="s">
        <v>244</v>
      </c>
      <c r="B35" s="137" t="str">
        <f t="shared" si="0"/>
        <v>18710800</v>
      </c>
      <c r="C35" s="142">
        <v>10800</v>
      </c>
      <c r="D35" s="187" t="s">
        <v>237</v>
      </c>
      <c r="E35" s="164">
        <f>'Р3 (платежи)'!E43</f>
        <v>7560</v>
      </c>
      <c r="F35" s="164">
        <f>'Р3 (платежи)'!F43</f>
        <v>2477.1600000000003</v>
      </c>
      <c r="G35" s="164">
        <f>'Р3 (платежи)'!F43+'Р3 (платежи)'!G43</f>
        <v>4128.6000000000004</v>
      </c>
      <c r="H35" s="164">
        <f>'Р3 (платежи)'!H43</f>
        <v>18727.330000000002</v>
      </c>
      <c r="I35" s="164">
        <f>'Р3 (платежи)'!I43</f>
        <v>31212.22</v>
      </c>
      <c r="J35" s="164">
        <f>'Р3 (платежи)'!J43</f>
        <v>7560</v>
      </c>
      <c r="K35" s="164">
        <f>'Р3 (платежи)'!K43</f>
        <v>7011.8</v>
      </c>
      <c r="L35" s="164">
        <f>'Р3 (платежи)'!M43</f>
        <v>53009.21</v>
      </c>
      <c r="M35" s="164">
        <f>'Р3 (платежи)'!N43</f>
        <v>7560</v>
      </c>
      <c r="N35" s="164">
        <f>'Р3 (платежи)'!O43</f>
        <v>7002.8</v>
      </c>
      <c r="O35" s="164">
        <f>'Р3 (платежи)'!Q43</f>
        <v>52941.17</v>
      </c>
      <c r="P35" s="164">
        <f>'Р3 (платежи)'!R43</f>
        <v>7560</v>
      </c>
      <c r="Q35" s="164">
        <f>'Р3 (платежи)'!S43</f>
        <v>7002.8</v>
      </c>
      <c r="R35" s="166">
        <f>'Р3 (платежи)'!U43</f>
        <v>52941.17</v>
      </c>
    </row>
  </sheetData>
  <mergeCells count="43">
    <mergeCell ref="A1:R1"/>
    <mergeCell ref="A16:R16"/>
    <mergeCell ref="R20:R21"/>
    <mergeCell ref="A18:B20"/>
    <mergeCell ref="C18:C21"/>
    <mergeCell ref="E18:I19"/>
    <mergeCell ref="D18:D21"/>
    <mergeCell ref="L20:L21"/>
    <mergeCell ref="M20:M21"/>
    <mergeCell ref="O20:O21"/>
    <mergeCell ref="P20:P21"/>
    <mergeCell ref="J18:R18"/>
    <mergeCell ref="J19:L19"/>
    <mergeCell ref="M19:O19"/>
    <mergeCell ref="P19:R19"/>
    <mergeCell ref="E20:E21"/>
    <mergeCell ref="F20:G20"/>
    <mergeCell ref="H20:I20"/>
    <mergeCell ref="J20:J21"/>
    <mergeCell ref="A14:B14"/>
    <mergeCell ref="O5:O6"/>
    <mergeCell ref="A3:B5"/>
    <mergeCell ref="C3:C6"/>
    <mergeCell ref="D3:D6"/>
    <mergeCell ref="E3:I4"/>
    <mergeCell ref="J3:R3"/>
    <mergeCell ref="J4:L4"/>
    <mergeCell ref="M4:O4"/>
    <mergeCell ref="P4:R4"/>
    <mergeCell ref="E5:E6"/>
    <mergeCell ref="F5:G5"/>
    <mergeCell ref="K20:K21"/>
    <mergeCell ref="H5:I5"/>
    <mergeCell ref="J5:J6"/>
    <mergeCell ref="L5:L6"/>
    <mergeCell ref="M5:M6"/>
    <mergeCell ref="K5:K6"/>
    <mergeCell ref="N20:N21"/>
    <mergeCell ref="Q5:Q6"/>
    <mergeCell ref="Q20:Q21"/>
    <mergeCell ref="P5:P6"/>
    <mergeCell ref="R5:R6"/>
    <mergeCell ref="N5:N6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5" zoomScaleNormal="85" zoomScaleSheetLayoutView="70" workbookViewId="0">
      <selection activeCell="F5" sqref="A1:XFD1048576"/>
    </sheetView>
  </sheetViews>
  <sheetFormatPr defaultColWidth="8.85546875" defaultRowHeight="12.75" x14ac:dyDescent="0.25"/>
  <cols>
    <col min="1" max="1" width="35.7109375" style="22" customWidth="1"/>
    <col min="2" max="2" width="11.7109375" style="17" customWidth="1"/>
    <col min="3" max="3" width="8.140625" style="17" customWidth="1"/>
    <col min="4" max="4" width="9.42578125" style="17" customWidth="1"/>
    <col min="5" max="5" width="15.140625" style="17" customWidth="1"/>
    <col min="6" max="6" width="14.42578125" style="17" customWidth="1"/>
    <col min="7" max="8" width="14.28515625" style="17" customWidth="1"/>
    <col min="9" max="9" width="18.140625" style="17" customWidth="1"/>
    <col min="10" max="10" width="15.140625" style="17" customWidth="1"/>
    <col min="11" max="12" width="15.42578125" style="17" customWidth="1"/>
    <col min="13" max="13" width="13.85546875" style="17" customWidth="1"/>
    <col min="14" max="14" width="14.7109375" style="17" customWidth="1"/>
    <col min="15" max="15" width="13.5703125" style="17" customWidth="1"/>
    <col min="16" max="16" width="15.7109375" style="17" customWidth="1"/>
    <col min="17" max="17" width="16.140625" style="17" customWidth="1"/>
    <col min="18" max="18" width="14.7109375" style="17" customWidth="1"/>
    <col min="19" max="19" width="13.5703125" style="17" customWidth="1"/>
    <col min="20" max="20" width="15.85546875" style="17" customWidth="1"/>
    <col min="21" max="21" width="13.5703125" style="17" customWidth="1"/>
    <col min="22" max="16384" width="8.85546875" style="17"/>
  </cols>
  <sheetData>
    <row r="1" spans="1:21" s="1" customFormat="1" ht="14.25" customHeight="1" x14ac:dyDescent="0.25">
      <c r="A1" s="232" t="s">
        <v>272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1" s="1" customFormat="1" x14ac:dyDescent="0.25">
      <c r="A2" s="4"/>
      <c r="B2" s="4"/>
      <c r="C2" s="4"/>
      <c r="D2" s="5"/>
      <c r="E2" s="5"/>
      <c r="F2" s="5"/>
      <c r="G2" s="5"/>
      <c r="H2" s="5"/>
      <c r="I2" s="5"/>
      <c r="J2" s="5"/>
    </row>
    <row r="3" spans="1:21" s="1" customFormat="1" ht="15" customHeight="1" x14ac:dyDescent="0.25">
      <c r="A3" s="225" t="s">
        <v>0</v>
      </c>
      <c r="B3" s="226"/>
      <c r="C3" s="226" t="s">
        <v>1</v>
      </c>
      <c r="D3" s="216" t="s">
        <v>268</v>
      </c>
      <c r="E3" s="226" t="s">
        <v>275</v>
      </c>
      <c r="F3" s="226"/>
      <c r="G3" s="226"/>
      <c r="H3" s="226"/>
      <c r="I3" s="226"/>
      <c r="J3" s="230" t="s">
        <v>56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</row>
    <row r="4" spans="1:21" s="2" customFormat="1" ht="12.75" customHeight="1" x14ac:dyDescent="0.25">
      <c r="A4" s="225"/>
      <c r="B4" s="226"/>
      <c r="C4" s="226"/>
      <c r="D4" s="217"/>
      <c r="E4" s="226"/>
      <c r="F4" s="226"/>
      <c r="G4" s="226"/>
      <c r="H4" s="226"/>
      <c r="I4" s="226"/>
      <c r="J4" s="226" t="s">
        <v>111</v>
      </c>
      <c r="K4" s="226"/>
      <c r="L4" s="226"/>
      <c r="M4" s="226"/>
      <c r="N4" s="226" t="s">
        <v>112</v>
      </c>
      <c r="O4" s="226"/>
      <c r="P4" s="226"/>
      <c r="Q4" s="226"/>
      <c r="R4" s="226" t="s">
        <v>113</v>
      </c>
      <c r="S4" s="226"/>
      <c r="T4" s="226"/>
      <c r="U4" s="227"/>
    </row>
    <row r="5" spans="1:21" s="2" customFormat="1" ht="13.15" customHeight="1" x14ac:dyDescent="0.25">
      <c r="A5" s="225"/>
      <c r="B5" s="226"/>
      <c r="C5" s="226"/>
      <c r="D5" s="217"/>
      <c r="E5" s="226" t="s">
        <v>136</v>
      </c>
      <c r="F5" s="226" t="s">
        <v>263</v>
      </c>
      <c r="G5" s="226" t="s">
        <v>262</v>
      </c>
      <c r="H5" s="227" t="s">
        <v>140</v>
      </c>
      <c r="I5" s="225"/>
      <c r="J5" s="226" t="s">
        <v>136</v>
      </c>
      <c r="K5" s="216" t="s">
        <v>137</v>
      </c>
      <c r="L5" s="216" t="s">
        <v>261</v>
      </c>
      <c r="M5" s="226" t="s">
        <v>143</v>
      </c>
      <c r="N5" s="226" t="s">
        <v>136</v>
      </c>
      <c r="O5" s="216" t="s">
        <v>137</v>
      </c>
      <c r="P5" s="226" t="s">
        <v>260</v>
      </c>
      <c r="Q5" s="216" t="s">
        <v>143</v>
      </c>
      <c r="R5" s="226" t="s">
        <v>136</v>
      </c>
      <c r="S5" s="216" t="s">
        <v>137</v>
      </c>
      <c r="T5" s="226" t="s">
        <v>259</v>
      </c>
      <c r="U5" s="227" t="s">
        <v>143</v>
      </c>
    </row>
    <row r="6" spans="1:21" s="2" customFormat="1" ht="63.75" customHeight="1" x14ac:dyDescent="0.25">
      <c r="A6" s="198" t="s">
        <v>2</v>
      </c>
      <c r="B6" s="199" t="s">
        <v>3</v>
      </c>
      <c r="C6" s="226"/>
      <c r="D6" s="228"/>
      <c r="E6" s="226"/>
      <c r="F6" s="226"/>
      <c r="G6" s="226"/>
      <c r="H6" s="199" t="s">
        <v>141</v>
      </c>
      <c r="I6" s="199" t="s">
        <v>142</v>
      </c>
      <c r="J6" s="226"/>
      <c r="K6" s="228"/>
      <c r="L6" s="228"/>
      <c r="M6" s="226"/>
      <c r="N6" s="226"/>
      <c r="O6" s="228"/>
      <c r="P6" s="226"/>
      <c r="Q6" s="228"/>
      <c r="R6" s="226"/>
      <c r="S6" s="228"/>
      <c r="T6" s="226"/>
      <c r="U6" s="227"/>
    </row>
    <row r="7" spans="1:21" s="7" customFormat="1" ht="13.5" thickBot="1" x14ac:dyDescent="0.3">
      <c r="A7" s="131" t="s">
        <v>4</v>
      </c>
      <c r="B7" s="115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1" t="s">
        <v>10</v>
      </c>
      <c r="H7" s="91" t="s">
        <v>11</v>
      </c>
      <c r="I7" s="91" t="s">
        <v>12</v>
      </c>
      <c r="J7" s="91" t="s">
        <v>13</v>
      </c>
      <c r="K7" s="91" t="s">
        <v>14</v>
      </c>
      <c r="L7" s="91" t="s">
        <v>144</v>
      </c>
      <c r="M7" s="91" t="s">
        <v>145</v>
      </c>
      <c r="N7" s="91" t="s">
        <v>146</v>
      </c>
      <c r="O7" s="91" t="s">
        <v>147</v>
      </c>
      <c r="P7" s="91" t="s">
        <v>148</v>
      </c>
      <c r="Q7" s="91" t="s">
        <v>149</v>
      </c>
      <c r="R7" s="91" t="s">
        <v>150</v>
      </c>
      <c r="S7" s="91" t="s">
        <v>151</v>
      </c>
      <c r="T7" s="91" t="s">
        <v>152</v>
      </c>
      <c r="U7" s="6" t="s">
        <v>153</v>
      </c>
    </row>
    <row r="8" spans="1:21" s="2" customFormat="1" ht="25.5" x14ac:dyDescent="0.2">
      <c r="A8" s="135" t="s">
        <v>15</v>
      </c>
      <c r="B8" s="8" t="s">
        <v>16</v>
      </c>
      <c r="C8" s="9" t="s">
        <v>17</v>
      </c>
      <c r="D8" s="10" t="s">
        <v>18</v>
      </c>
      <c r="E8" s="11" t="s">
        <v>164</v>
      </c>
      <c r="F8" s="134" t="s">
        <v>213</v>
      </c>
      <c r="G8" s="134" t="s">
        <v>213</v>
      </c>
      <c r="H8" s="11" t="s">
        <v>171</v>
      </c>
      <c r="I8" s="12" t="s">
        <v>173</v>
      </c>
      <c r="J8" s="11" t="s">
        <v>164</v>
      </c>
      <c r="K8" s="134" t="s">
        <v>213</v>
      </c>
      <c r="L8" s="134" t="s">
        <v>213</v>
      </c>
      <c r="M8" s="12" t="s">
        <v>177</v>
      </c>
      <c r="N8" s="11" t="s">
        <v>164</v>
      </c>
      <c r="O8" s="134" t="s">
        <v>213</v>
      </c>
      <c r="P8" s="134" t="s">
        <v>213</v>
      </c>
      <c r="Q8" s="12" t="s">
        <v>177</v>
      </c>
      <c r="R8" s="11" t="s">
        <v>164</v>
      </c>
      <c r="S8" s="134" t="s">
        <v>213</v>
      </c>
      <c r="T8" s="134" t="s">
        <v>213</v>
      </c>
      <c r="U8" s="13" t="s">
        <v>177</v>
      </c>
    </row>
    <row r="9" spans="1:21" s="15" customFormat="1" ht="38.25" x14ac:dyDescent="0.2">
      <c r="A9" s="135" t="s">
        <v>184</v>
      </c>
      <c r="B9" s="8" t="s">
        <v>20</v>
      </c>
      <c r="C9" s="23" t="s">
        <v>21</v>
      </c>
      <c r="D9" s="178" t="s">
        <v>18</v>
      </c>
      <c r="E9" s="116" t="s">
        <v>163</v>
      </c>
      <c r="F9" s="178" t="s">
        <v>213</v>
      </c>
      <c r="G9" s="178" t="s">
        <v>213</v>
      </c>
      <c r="H9" s="116" t="s">
        <v>170</v>
      </c>
      <c r="I9" s="116" t="s">
        <v>172</v>
      </c>
      <c r="J9" s="116" t="s">
        <v>163</v>
      </c>
      <c r="K9" s="178" t="s">
        <v>213</v>
      </c>
      <c r="L9" s="178" t="s">
        <v>213</v>
      </c>
      <c r="M9" s="116" t="s">
        <v>176</v>
      </c>
      <c r="N9" s="116" t="s">
        <v>163</v>
      </c>
      <c r="O9" s="178" t="s">
        <v>213</v>
      </c>
      <c r="P9" s="178" t="s">
        <v>213</v>
      </c>
      <c r="Q9" s="116" t="s">
        <v>176</v>
      </c>
      <c r="R9" s="116" t="s">
        <v>163</v>
      </c>
      <c r="S9" s="178" t="s">
        <v>213</v>
      </c>
      <c r="T9" s="178" t="s">
        <v>213</v>
      </c>
      <c r="U9" s="180" t="s">
        <v>176</v>
      </c>
    </row>
    <row r="10" spans="1:21" s="15" customFormat="1" ht="25.5" x14ac:dyDescent="0.2">
      <c r="A10" s="135" t="s">
        <v>188</v>
      </c>
      <c r="B10" s="8" t="s">
        <v>187</v>
      </c>
      <c r="C10" s="23" t="s">
        <v>209</v>
      </c>
      <c r="D10" s="188" t="s">
        <v>22</v>
      </c>
      <c r="E10" s="116" t="s">
        <v>191</v>
      </c>
      <c r="F10" s="116" t="s">
        <v>246</v>
      </c>
      <c r="G10" s="116" t="s">
        <v>192</v>
      </c>
      <c r="H10" s="116" t="s">
        <v>196</v>
      </c>
      <c r="I10" s="116" t="s">
        <v>198</v>
      </c>
      <c r="J10" s="116" t="s">
        <v>191</v>
      </c>
      <c r="K10" s="116" t="s">
        <v>204</v>
      </c>
      <c r="L10" s="116" t="s">
        <v>199</v>
      </c>
      <c r="M10" s="116" t="s">
        <v>202</v>
      </c>
      <c r="N10" s="116" t="s">
        <v>191</v>
      </c>
      <c r="O10" s="116" t="s">
        <v>205</v>
      </c>
      <c r="P10" s="116" t="s">
        <v>206</v>
      </c>
      <c r="Q10" s="116" t="s">
        <v>202</v>
      </c>
      <c r="R10" s="116" t="s">
        <v>191</v>
      </c>
      <c r="S10" s="116" t="s">
        <v>207</v>
      </c>
      <c r="T10" s="116" t="s">
        <v>208</v>
      </c>
      <c r="U10" s="180" t="s">
        <v>202</v>
      </c>
    </row>
    <row r="11" spans="1:21" s="15" customFormat="1" ht="39" thickBot="1" x14ac:dyDescent="0.25">
      <c r="A11" s="135" t="s">
        <v>185</v>
      </c>
      <c r="B11" s="8" t="s">
        <v>20</v>
      </c>
      <c r="C11" s="14" t="s">
        <v>21</v>
      </c>
      <c r="D11" s="189" t="s">
        <v>22</v>
      </c>
      <c r="E11" s="190" t="s">
        <v>163</v>
      </c>
      <c r="F11" s="190" t="s">
        <v>169</v>
      </c>
      <c r="G11" s="190" t="s">
        <v>169</v>
      </c>
      <c r="H11" s="182" t="s">
        <v>215</v>
      </c>
      <c r="I11" s="182" t="s">
        <v>218</v>
      </c>
      <c r="J11" s="190" t="s">
        <v>163</v>
      </c>
      <c r="K11" s="190" t="s">
        <v>174</v>
      </c>
      <c r="L11" s="182" t="s">
        <v>175</v>
      </c>
      <c r="M11" s="182" t="s">
        <v>221</v>
      </c>
      <c r="N11" s="190" t="s">
        <v>163</v>
      </c>
      <c r="O11" s="190" t="s">
        <v>179</v>
      </c>
      <c r="P11" s="182" t="s">
        <v>178</v>
      </c>
      <c r="Q11" s="182" t="s">
        <v>221</v>
      </c>
      <c r="R11" s="190" t="s">
        <v>163</v>
      </c>
      <c r="S11" s="190" t="s">
        <v>183</v>
      </c>
      <c r="T11" s="182" t="s">
        <v>182</v>
      </c>
      <c r="U11" s="191" t="s">
        <v>221</v>
      </c>
    </row>
    <row r="13" spans="1:21" x14ac:dyDescent="0.2">
      <c r="A13" s="205" t="s">
        <v>23</v>
      </c>
      <c r="B13" s="233"/>
      <c r="C13" s="233"/>
      <c r="D13" s="233"/>
      <c r="E13" s="233"/>
      <c r="F13" s="16"/>
      <c r="G13" s="233"/>
      <c r="H13" s="233"/>
      <c r="I13" s="233"/>
      <c r="K13" s="252"/>
      <c r="L13" s="252"/>
    </row>
    <row r="14" spans="1:21" x14ac:dyDescent="0.2">
      <c r="A14" s="179" t="s">
        <v>24</v>
      </c>
      <c r="B14" s="234" t="s">
        <v>25</v>
      </c>
      <c r="C14" s="234"/>
      <c r="D14" s="234"/>
      <c r="E14" s="234"/>
      <c r="F14" s="16"/>
      <c r="G14" s="234" t="s">
        <v>26</v>
      </c>
      <c r="H14" s="234"/>
      <c r="I14" s="234"/>
      <c r="K14" s="253" t="s">
        <v>270</v>
      </c>
      <c r="L14" s="253"/>
    </row>
    <row r="15" spans="1:21" x14ac:dyDescent="0.25">
      <c r="A15" s="19"/>
      <c r="B15" s="19"/>
      <c r="C15" s="19"/>
      <c r="D15" s="20"/>
      <c r="E15" s="20"/>
      <c r="F15" s="20"/>
      <c r="G15" s="20"/>
      <c r="H15" s="20"/>
      <c r="I15" s="20"/>
    </row>
    <row r="16" spans="1:21" x14ac:dyDescent="0.2">
      <c r="A16" s="205" t="s">
        <v>27</v>
      </c>
      <c r="B16" s="233"/>
      <c r="C16" s="233"/>
      <c r="D16" s="233"/>
      <c r="E16" s="233"/>
      <c r="F16" s="16"/>
      <c r="G16" s="235"/>
      <c r="H16" s="235"/>
      <c r="I16" s="235"/>
      <c r="K16" s="252"/>
      <c r="L16" s="252"/>
    </row>
    <row r="17" spans="1:21" x14ac:dyDescent="0.2">
      <c r="A17" s="16"/>
      <c r="B17" s="234" t="s">
        <v>25</v>
      </c>
      <c r="C17" s="234"/>
      <c r="D17" s="234"/>
      <c r="E17" s="234"/>
      <c r="F17" s="16"/>
      <c r="G17" s="234" t="s">
        <v>28</v>
      </c>
      <c r="H17" s="234"/>
      <c r="I17" s="234"/>
      <c r="K17" s="253" t="s">
        <v>271</v>
      </c>
      <c r="L17" s="253"/>
    </row>
    <row r="18" spans="1:21" ht="15.75" x14ac:dyDescent="0.2">
      <c r="A18" s="236" t="s">
        <v>29</v>
      </c>
      <c r="B18" s="236"/>
      <c r="C18" s="236"/>
      <c r="D18" s="236"/>
      <c r="E18" s="236"/>
      <c r="F18" s="205"/>
      <c r="G18" s="21"/>
      <c r="H18" s="21"/>
      <c r="I18" s="21"/>
    </row>
    <row r="21" spans="1:21" x14ac:dyDescent="0.25">
      <c r="A21" s="204"/>
    </row>
    <row r="22" spans="1:21" ht="15" customHeight="1" x14ac:dyDescent="0.25">
      <c r="A22" s="229" t="s">
        <v>252</v>
      </c>
      <c r="B22" s="229"/>
    </row>
    <row r="24" spans="1:21" s="2" customFormat="1" ht="14.45" customHeight="1" x14ac:dyDescent="0.25">
      <c r="A24" s="213" t="s">
        <v>273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</row>
    <row r="25" spans="1:21" s="1" customFormat="1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</row>
    <row r="26" spans="1:21" s="1" customFormat="1" ht="15" customHeight="1" x14ac:dyDescent="0.25">
      <c r="A26" s="225" t="s">
        <v>0</v>
      </c>
      <c r="B26" s="226"/>
      <c r="C26" s="226" t="s">
        <v>1</v>
      </c>
      <c r="D26" s="216" t="s">
        <v>268</v>
      </c>
      <c r="E26" s="226" t="s">
        <v>276</v>
      </c>
      <c r="F26" s="226"/>
      <c r="G26" s="226"/>
      <c r="H26" s="226"/>
      <c r="I26" s="226"/>
      <c r="J26" s="230" t="s">
        <v>56</v>
      </c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1"/>
    </row>
    <row r="27" spans="1:21" s="2" customFormat="1" ht="12.75" customHeight="1" x14ac:dyDescent="0.25">
      <c r="A27" s="225"/>
      <c r="B27" s="226"/>
      <c r="C27" s="226"/>
      <c r="D27" s="217"/>
      <c r="E27" s="226"/>
      <c r="F27" s="226"/>
      <c r="G27" s="226"/>
      <c r="H27" s="226"/>
      <c r="I27" s="226"/>
      <c r="J27" s="226" t="s">
        <v>226</v>
      </c>
      <c r="K27" s="226"/>
      <c r="L27" s="226"/>
      <c r="M27" s="226"/>
      <c r="N27" s="226" t="s">
        <v>227</v>
      </c>
      <c r="O27" s="226"/>
      <c r="P27" s="226"/>
      <c r="Q27" s="226"/>
      <c r="R27" s="226" t="s">
        <v>228</v>
      </c>
      <c r="S27" s="226"/>
      <c r="T27" s="226"/>
      <c r="U27" s="227"/>
    </row>
    <row r="28" spans="1:21" s="2" customFormat="1" ht="13.15" customHeight="1" x14ac:dyDescent="0.25">
      <c r="A28" s="225"/>
      <c r="B28" s="226"/>
      <c r="C28" s="226"/>
      <c r="D28" s="217"/>
      <c r="E28" s="226" t="s">
        <v>136</v>
      </c>
      <c r="F28" s="226" t="s">
        <v>267</v>
      </c>
      <c r="G28" s="226" t="s">
        <v>262</v>
      </c>
      <c r="H28" s="226" t="s">
        <v>140</v>
      </c>
      <c r="I28" s="226"/>
      <c r="J28" s="226" t="s">
        <v>136</v>
      </c>
      <c r="K28" s="216" t="s">
        <v>137</v>
      </c>
      <c r="L28" s="216" t="s">
        <v>264</v>
      </c>
      <c r="M28" s="226" t="s">
        <v>143</v>
      </c>
      <c r="N28" s="226" t="s">
        <v>136</v>
      </c>
      <c r="O28" s="216" t="s">
        <v>137</v>
      </c>
      <c r="P28" s="226" t="s">
        <v>265</v>
      </c>
      <c r="Q28" s="226" t="s">
        <v>143</v>
      </c>
      <c r="R28" s="226" t="s">
        <v>136</v>
      </c>
      <c r="S28" s="216" t="s">
        <v>137</v>
      </c>
      <c r="T28" s="226" t="s">
        <v>266</v>
      </c>
      <c r="U28" s="227" t="s">
        <v>143</v>
      </c>
    </row>
    <row r="29" spans="1:21" s="2" customFormat="1" ht="69.75" customHeight="1" x14ac:dyDescent="0.25">
      <c r="A29" s="198" t="s">
        <v>2</v>
      </c>
      <c r="B29" s="199" t="s">
        <v>3</v>
      </c>
      <c r="C29" s="226"/>
      <c r="D29" s="228"/>
      <c r="E29" s="226"/>
      <c r="F29" s="226"/>
      <c r="G29" s="226"/>
      <c r="H29" s="199" t="s">
        <v>230</v>
      </c>
      <c r="I29" s="199" t="s">
        <v>142</v>
      </c>
      <c r="J29" s="226"/>
      <c r="K29" s="228"/>
      <c r="L29" s="228"/>
      <c r="M29" s="226"/>
      <c r="N29" s="226"/>
      <c r="O29" s="228"/>
      <c r="P29" s="226"/>
      <c r="Q29" s="226"/>
      <c r="R29" s="226"/>
      <c r="S29" s="228"/>
      <c r="T29" s="226"/>
      <c r="U29" s="227"/>
    </row>
    <row r="30" spans="1:21" s="7" customFormat="1" ht="13.5" thickBot="1" x14ac:dyDescent="0.3">
      <c r="A30" s="131" t="s">
        <v>4</v>
      </c>
      <c r="B30" s="115" t="s">
        <v>5</v>
      </c>
      <c r="C30" s="91" t="s">
        <v>6</v>
      </c>
      <c r="D30" s="91" t="s">
        <v>7</v>
      </c>
      <c r="E30" s="91" t="s">
        <v>8</v>
      </c>
      <c r="F30" s="91" t="s">
        <v>9</v>
      </c>
      <c r="G30" s="91" t="s">
        <v>10</v>
      </c>
      <c r="H30" s="91" t="s">
        <v>11</v>
      </c>
      <c r="I30" s="91" t="s">
        <v>12</v>
      </c>
      <c r="J30" s="91" t="s">
        <v>13</v>
      </c>
      <c r="K30" s="91" t="s">
        <v>14</v>
      </c>
      <c r="L30" s="91" t="s">
        <v>144</v>
      </c>
      <c r="M30" s="91" t="s">
        <v>145</v>
      </c>
      <c r="N30" s="91" t="s">
        <v>146</v>
      </c>
      <c r="O30" s="91" t="s">
        <v>147</v>
      </c>
      <c r="P30" s="91" t="s">
        <v>148</v>
      </c>
      <c r="Q30" s="91" t="s">
        <v>149</v>
      </c>
      <c r="R30" s="91" t="s">
        <v>150</v>
      </c>
      <c r="S30" s="91" t="s">
        <v>151</v>
      </c>
      <c r="T30" s="91" t="s">
        <v>152</v>
      </c>
      <c r="U30" s="6" t="s">
        <v>153</v>
      </c>
    </row>
    <row r="31" spans="1:21" s="7" customFormat="1" ht="63.75" x14ac:dyDescent="0.2">
      <c r="A31" s="157" t="s">
        <v>231</v>
      </c>
      <c r="B31" s="137" t="str">
        <f>187&amp;C31</f>
        <v>18710000</v>
      </c>
      <c r="C31" s="170" t="s">
        <v>17</v>
      </c>
      <c r="D31" s="138" t="s">
        <v>213</v>
      </c>
      <c r="E31" s="155">
        <f>(SUM(E32:E43))/COUNT(E32:E33)</f>
        <v>2609570</v>
      </c>
      <c r="F31" s="139" t="s">
        <v>213</v>
      </c>
      <c r="G31" s="139" t="s">
        <v>213</v>
      </c>
      <c r="H31" s="155">
        <f>H32+H33+H34+H35+H40+H41+H42+H43</f>
        <v>387295.11</v>
      </c>
      <c r="I31" s="155">
        <f t="shared" ref="I31:U31" si="0">I32+I33+I34+I35+I40+I41+I42+I43</f>
        <v>753961.33</v>
      </c>
      <c r="J31" s="139" t="s">
        <v>213</v>
      </c>
      <c r="K31" s="139" t="s">
        <v>213</v>
      </c>
      <c r="L31" s="155">
        <f>L32+L33+L34+L40+L41+L42+L43</f>
        <v>-29646.91</v>
      </c>
      <c r="M31" s="155">
        <f t="shared" si="0"/>
        <v>747873.36999999988</v>
      </c>
      <c r="N31" s="139" t="s">
        <v>213</v>
      </c>
      <c r="O31" s="139" t="s">
        <v>213</v>
      </c>
      <c r="P31" s="155">
        <f>P32+P33+P34+P40+P41+P42+P43</f>
        <v>-2699.87</v>
      </c>
      <c r="Q31" s="155">
        <f t="shared" si="0"/>
        <v>765365.36</v>
      </c>
      <c r="R31" s="139" t="s">
        <v>213</v>
      </c>
      <c r="S31" s="139" t="s">
        <v>213</v>
      </c>
      <c r="T31" s="155">
        <f>T32+T33+T34+T40+T41+T42+T43</f>
        <v>0</v>
      </c>
      <c r="U31" s="163">
        <f t="shared" si="0"/>
        <v>765365.36</v>
      </c>
    </row>
    <row r="32" spans="1:21" s="15" customFormat="1" ht="25.5" x14ac:dyDescent="0.2">
      <c r="A32" s="145" t="s">
        <v>236</v>
      </c>
      <c r="B32" s="137" t="str">
        <f t="shared" ref="B32:B43" si="1">187&amp;C32</f>
        <v>18710100</v>
      </c>
      <c r="C32" s="171" t="s">
        <v>21</v>
      </c>
      <c r="D32" s="184" t="s">
        <v>237</v>
      </c>
      <c r="E32" s="254">
        <v>6000</v>
      </c>
      <c r="F32" s="136">
        <v>14921.579999999998</v>
      </c>
      <c r="G32" s="136">
        <v>9947.7200000000012</v>
      </c>
      <c r="H32" s="136">
        <f>ROUND(E32*F32/1000,2)</f>
        <v>89529.48</v>
      </c>
      <c r="I32" s="136">
        <f>ROUND(E32*(F32+G32)/1000,2)</f>
        <v>149215.79999999999</v>
      </c>
      <c r="J32" s="254">
        <v>6000</v>
      </c>
      <c r="K32" s="158">
        <v>433.17</v>
      </c>
      <c r="L32" s="136">
        <f>K32-(F32+G32)</f>
        <v>-24436.13</v>
      </c>
      <c r="M32" s="136">
        <f>ROUND(J32*K32/1000,2)</f>
        <v>2599.02</v>
      </c>
      <c r="N32" s="254">
        <v>6000</v>
      </c>
      <c r="O32" s="158">
        <v>409</v>
      </c>
      <c r="P32" s="136">
        <f>O32-K32</f>
        <v>-24.170000000000016</v>
      </c>
      <c r="Q32" s="136">
        <f>ROUND(N32*O32/1000,2)</f>
        <v>2454</v>
      </c>
      <c r="R32" s="254">
        <v>6000</v>
      </c>
      <c r="S32" s="158">
        <v>409</v>
      </c>
      <c r="T32" s="136">
        <f>S32-O32</f>
        <v>0</v>
      </c>
      <c r="U32" s="156">
        <f>ROUND(R32*S32/1000,2)</f>
        <v>2454</v>
      </c>
    </row>
    <row r="33" spans="1:21" ht="25.5" x14ac:dyDescent="0.2">
      <c r="A33" s="145" t="s">
        <v>239</v>
      </c>
      <c r="B33" s="137" t="str">
        <f t="shared" si="1"/>
        <v>18710200</v>
      </c>
      <c r="C33" s="141">
        <v>10200</v>
      </c>
      <c r="D33" s="184" t="s">
        <v>237</v>
      </c>
      <c r="E33" s="254">
        <v>45600</v>
      </c>
      <c r="F33" s="136">
        <v>207.678</v>
      </c>
      <c r="G33" s="136">
        <v>138.452</v>
      </c>
      <c r="H33" s="136">
        <f t="shared" ref="H33:H43" si="2">ROUND(E33*F33/1000,2)</f>
        <v>9470.1200000000008</v>
      </c>
      <c r="I33" s="136">
        <f t="shared" ref="I33:I43" si="3">ROUND(E33*(F33+G33)/1000,2)</f>
        <v>15783.53</v>
      </c>
      <c r="J33" s="254">
        <v>45600</v>
      </c>
      <c r="K33" s="159">
        <v>60.15</v>
      </c>
      <c r="L33" s="136">
        <f t="shared" ref="L33:L43" si="4">K33-(F33+G33)</f>
        <v>-285.98</v>
      </c>
      <c r="M33" s="136">
        <f t="shared" ref="M33:M43" si="5">ROUND(J33*K33/1000,2)</f>
        <v>2742.84</v>
      </c>
      <c r="N33" s="254">
        <v>45600</v>
      </c>
      <c r="O33" s="159">
        <v>64.13</v>
      </c>
      <c r="P33" s="136">
        <f t="shared" ref="P33:P43" si="6">O33-K33</f>
        <v>3.9799999999999969</v>
      </c>
      <c r="Q33" s="136">
        <f t="shared" ref="Q33:Q43" si="7">ROUND(N33*O33/1000,2)</f>
        <v>2924.33</v>
      </c>
      <c r="R33" s="254">
        <v>45600</v>
      </c>
      <c r="S33" s="159">
        <v>64.13</v>
      </c>
      <c r="T33" s="136">
        <f t="shared" ref="T33:T43" si="8">S33-O33</f>
        <v>0</v>
      </c>
      <c r="U33" s="156">
        <f t="shared" ref="U33:U43" si="9">ROUND(R33*S33/1000,2)</f>
        <v>2924.33</v>
      </c>
    </row>
    <row r="34" spans="1:21" s="161" customFormat="1" ht="25.5" x14ac:dyDescent="0.2">
      <c r="A34" s="145" t="s">
        <v>240</v>
      </c>
      <c r="B34" s="137" t="str">
        <f t="shared" si="1"/>
        <v>18710300</v>
      </c>
      <c r="C34" s="167">
        <v>10300</v>
      </c>
      <c r="D34" s="185" t="s">
        <v>237</v>
      </c>
      <c r="E34" s="255">
        <v>68500</v>
      </c>
      <c r="F34" s="136">
        <v>87.3</v>
      </c>
      <c r="G34" s="136">
        <v>58.2</v>
      </c>
      <c r="H34" s="136">
        <f t="shared" si="2"/>
        <v>5980.05</v>
      </c>
      <c r="I34" s="136">
        <f t="shared" si="3"/>
        <v>9966.75</v>
      </c>
      <c r="J34" s="255">
        <v>68500</v>
      </c>
      <c r="K34" s="160">
        <v>2.8</v>
      </c>
      <c r="L34" s="136">
        <f t="shared" si="4"/>
        <v>-142.69999999999999</v>
      </c>
      <c r="M34" s="136">
        <f t="shared" si="5"/>
        <v>191.8</v>
      </c>
      <c r="N34" s="255">
        <v>68500</v>
      </c>
      <c r="O34" s="160">
        <v>285.60000000000002</v>
      </c>
      <c r="P34" s="136">
        <f t="shared" si="6"/>
        <v>282.8</v>
      </c>
      <c r="Q34" s="136">
        <f t="shared" si="7"/>
        <v>19563.599999999999</v>
      </c>
      <c r="R34" s="255">
        <v>68500</v>
      </c>
      <c r="S34" s="160">
        <v>285.60000000000002</v>
      </c>
      <c r="T34" s="136">
        <f t="shared" si="8"/>
        <v>0</v>
      </c>
      <c r="U34" s="156">
        <f t="shared" si="9"/>
        <v>19563.599999999999</v>
      </c>
    </row>
    <row r="35" spans="1:21" s="161" customFormat="1" ht="25.5" x14ac:dyDescent="0.2">
      <c r="A35" s="145" t="s">
        <v>238</v>
      </c>
      <c r="B35" s="137" t="str">
        <f t="shared" si="1"/>
        <v>18710400</v>
      </c>
      <c r="C35" s="167">
        <v>10400</v>
      </c>
      <c r="D35" s="162" t="str">
        <f>'Р4 (условия)'!D29</f>
        <v>x</v>
      </c>
      <c r="E35" s="173">
        <f>'Р4 (условия)'!E29</f>
        <v>801090</v>
      </c>
      <c r="F35" s="174" t="str">
        <f>'Р4 (условия)'!F29</f>
        <v>х</v>
      </c>
      <c r="G35" s="174" t="str">
        <f>'Р4 (условия)'!G29</f>
        <v>х</v>
      </c>
      <c r="H35" s="173">
        <f>'Р4 (условия)'!H29</f>
        <v>155630.13</v>
      </c>
      <c r="I35" s="173">
        <f>'Р4 (условия)'!I29</f>
        <v>367853.02999999997</v>
      </c>
      <c r="J35" s="173">
        <f>'Р4 (условия)'!J29</f>
        <v>801090</v>
      </c>
      <c r="K35" s="174" t="str">
        <f>'Р4 (условия)'!K29</f>
        <v>х</v>
      </c>
      <c r="L35" s="174" t="str">
        <f>'Р4 (условия)'!L29</f>
        <v>х</v>
      </c>
      <c r="M35" s="173">
        <f>'Р4 (условия)'!M29</f>
        <v>640261.1</v>
      </c>
      <c r="N35" s="173">
        <f>'Р4 (условия)'!N29</f>
        <v>801090</v>
      </c>
      <c r="O35" s="174" t="str">
        <f>'Р4 (условия)'!O29</f>
        <v>х</v>
      </c>
      <c r="P35" s="174" t="str">
        <f>'Р4 (условия)'!P29</f>
        <v>х</v>
      </c>
      <c r="Q35" s="173">
        <f>'Р4 (условия)'!Q29</f>
        <v>662755.17999999993</v>
      </c>
      <c r="R35" s="173">
        <f>'Р4 (условия)'!R29</f>
        <v>801090</v>
      </c>
      <c r="S35" s="174" t="str">
        <f>'Р4 (условия)'!S29</f>
        <v>х</v>
      </c>
      <c r="T35" s="174" t="str">
        <f>'Р4 (условия)'!T29</f>
        <v>х</v>
      </c>
      <c r="U35" s="175">
        <f>'Р4 (условия)'!U29</f>
        <v>662755.17999999993</v>
      </c>
    </row>
    <row r="36" spans="1:21" s="161" customFormat="1" x14ac:dyDescent="0.2">
      <c r="A36" s="145" t="s">
        <v>232</v>
      </c>
      <c r="B36" s="137" t="str">
        <f t="shared" si="1"/>
        <v>18710401</v>
      </c>
      <c r="C36" s="167">
        <v>10401</v>
      </c>
      <c r="D36" s="186" t="str">
        <f>'Р4 (условия)'!D30</f>
        <v>кг</v>
      </c>
      <c r="E36" s="173">
        <f>'Р4 (условия)'!E30</f>
        <v>1577610</v>
      </c>
      <c r="F36" s="173">
        <f>'Р4 (условия)'!F30</f>
        <v>89.143999999999991</v>
      </c>
      <c r="G36" s="173">
        <f>'Р4 (условия)'!G30</f>
        <v>121.55999999999999</v>
      </c>
      <c r="H36" s="173">
        <f>'Р4 (условия)'!H30</f>
        <v>140634.47</v>
      </c>
      <c r="I36" s="173">
        <f>'Р4 (условия)'!I30</f>
        <v>332408.74</v>
      </c>
      <c r="J36" s="173">
        <f>'Р4 (условия)'!J30</f>
        <v>1577610</v>
      </c>
      <c r="K36" s="173">
        <f>'Р4 (условия)'!K30</f>
        <v>370</v>
      </c>
      <c r="L36" s="173">
        <f>'Р4 (условия)'!L30</f>
        <v>159.29600000000002</v>
      </c>
      <c r="M36" s="173">
        <f>'Р4 (условия)'!M30</f>
        <v>583715.69999999995</v>
      </c>
      <c r="N36" s="173">
        <f>'Р4 (условия)'!N30</f>
        <v>1577610</v>
      </c>
      <c r="O36" s="173">
        <f>'Р4 (условия)'!O30</f>
        <v>382.5</v>
      </c>
      <c r="P36" s="173">
        <f>'Р4 (условия)'!P30</f>
        <v>12.5</v>
      </c>
      <c r="Q36" s="173">
        <f>'Р4 (условия)'!Q30</f>
        <v>603435.82999999996</v>
      </c>
      <c r="R36" s="173">
        <f>'Р4 (условия)'!R30</f>
        <v>1577610</v>
      </c>
      <c r="S36" s="173">
        <f>'Р4 (условия)'!S30</f>
        <v>382.5</v>
      </c>
      <c r="T36" s="173">
        <f>'Р4 (условия)'!T30</f>
        <v>0</v>
      </c>
      <c r="U36" s="175">
        <f>'Р4 (условия)'!U30</f>
        <v>603435.82999999996</v>
      </c>
    </row>
    <row r="37" spans="1:21" s="161" customFormat="1" x14ac:dyDescent="0.2">
      <c r="A37" s="145" t="s">
        <v>233</v>
      </c>
      <c r="B37" s="137" t="str">
        <f t="shared" si="1"/>
        <v>18710402</v>
      </c>
      <c r="C37" s="167">
        <v>10402</v>
      </c>
      <c r="D37" s="186" t="str">
        <f>'Р4 (условия)'!D31</f>
        <v>кг</v>
      </c>
      <c r="E37" s="173">
        <f>'Р4 (условия)'!E31</f>
        <v>24570</v>
      </c>
      <c r="F37" s="173">
        <f>'Р4 (условия)'!F31</f>
        <v>610.32399999999996</v>
      </c>
      <c r="G37" s="173">
        <f>'Р4 (условия)'!G31</f>
        <v>832.25999999999988</v>
      </c>
      <c r="H37" s="173">
        <f>'Р4 (условия)'!H31</f>
        <v>14995.66</v>
      </c>
      <c r="I37" s="173">
        <f>'Р4 (условия)'!I31</f>
        <v>35444.29</v>
      </c>
      <c r="J37" s="173">
        <f>'Р4 (условия)'!J31</f>
        <v>24570</v>
      </c>
      <c r="K37" s="173">
        <f>'Р4 (условия)'!K31</f>
        <v>2301.4</v>
      </c>
      <c r="L37" s="173">
        <f>'Р4 (условия)'!L31</f>
        <v>858.81600000000026</v>
      </c>
      <c r="M37" s="173">
        <f>'Р4 (условия)'!M31</f>
        <v>56545.4</v>
      </c>
      <c r="N37" s="173">
        <f>'Р4 (условия)'!N31</f>
        <v>24570</v>
      </c>
      <c r="O37" s="173">
        <f>'Р4 (условия)'!O31</f>
        <v>2414.3000000000002</v>
      </c>
      <c r="P37" s="173">
        <f>'Р4 (условия)'!P31</f>
        <v>112.90000000000009</v>
      </c>
      <c r="Q37" s="173">
        <f>'Р4 (условия)'!Q31</f>
        <v>59319.35</v>
      </c>
      <c r="R37" s="173">
        <f>'Р4 (условия)'!R31</f>
        <v>24570</v>
      </c>
      <c r="S37" s="173">
        <f>'Р4 (условия)'!S31</f>
        <v>2414.3000000000002</v>
      </c>
      <c r="T37" s="173">
        <f>'Р4 (условия)'!T31</f>
        <v>0</v>
      </c>
      <c r="U37" s="175">
        <f>'Р4 (условия)'!U31</f>
        <v>59319.35</v>
      </c>
    </row>
    <row r="38" spans="1:21" s="161" customFormat="1" x14ac:dyDescent="0.2">
      <c r="A38" s="145" t="s">
        <v>234</v>
      </c>
      <c r="B38" s="137" t="str">
        <f t="shared" si="1"/>
        <v>18710403</v>
      </c>
      <c r="C38" s="167">
        <v>10403</v>
      </c>
      <c r="D38" s="186" t="str">
        <f>'Р4 (условия)'!D32</f>
        <v>кг</v>
      </c>
      <c r="E38" s="173">
        <f>'Р4 (условия)'!E32</f>
        <v>1733270</v>
      </c>
      <c r="F38" s="173">
        <f>'Р4 (условия)'!F32</f>
        <v>13.068</v>
      </c>
      <c r="G38" s="173">
        <f>'Р4 (условия)'!G32</f>
        <v>17.82</v>
      </c>
      <c r="H38" s="173">
        <f>'Р4 (условия)'!H32</f>
        <v>22650.37</v>
      </c>
      <c r="I38" s="173">
        <f>'Р4 (условия)'!I32</f>
        <v>53537.24</v>
      </c>
      <c r="J38" s="173">
        <f>'Р4 (условия)'!J32</f>
        <v>1733270</v>
      </c>
      <c r="K38" s="173">
        <f>'Р4 (условия)'!K32</f>
        <v>55.599999999999994</v>
      </c>
      <c r="L38" s="173">
        <f>'Р4 (условия)'!L32</f>
        <v>24.711999999999996</v>
      </c>
      <c r="M38" s="173">
        <f>'Р4 (условия)'!M32</f>
        <v>96369.81</v>
      </c>
      <c r="N38" s="173">
        <f>'Р4 (условия)'!N32</f>
        <v>1733270</v>
      </c>
      <c r="O38" s="173">
        <f>'Р4 (условия)'!O32</f>
        <v>58</v>
      </c>
      <c r="P38" s="173">
        <f>'Р4 (условия)'!P32</f>
        <v>2.4000000000000057</v>
      </c>
      <c r="Q38" s="173">
        <f>'Р4 (условия)'!Q32</f>
        <v>100529.66</v>
      </c>
      <c r="R38" s="173">
        <f>'Р4 (условия)'!R32</f>
        <v>1733270</v>
      </c>
      <c r="S38" s="173">
        <f>'Р4 (условия)'!S32</f>
        <v>58</v>
      </c>
      <c r="T38" s="173">
        <f>'Р4 (условия)'!T32</f>
        <v>0</v>
      </c>
      <c r="U38" s="175">
        <f>'Р4 (условия)'!U32</f>
        <v>100529.66</v>
      </c>
    </row>
    <row r="39" spans="1:21" s="161" customFormat="1" x14ac:dyDescent="0.2">
      <c r="A39" s="145" t="s">
        <v>235</v>
      </c>
      <c r="B39" s="137" t="str">
        <f t="shared" si="1"/>
        <v>18710404</v>
      </c>
      <c r="C39" s="167">
        <v>10404</v>
      </c>
      <c r="D39" s="186" t="str">
        <f>'Р4 (условия)'!D33</f>
        <v>кг</v>
      </c>
      <c r="E39" s="173">
        <f>'Р4 (условия)'!E33</f>
        <v>909940</v>
      </c>
      <c r="F39" s="173">
        <f>'Р4 (условия)'!F33</f>
        <v>48.311999999999998</v>
      </c>
      <c r="G39" s="173">
        <f>'Р4 (условия)'!G33</f>
        <v>65.88</v>
      </c>
      <c r="H39" s="173">
        <f>'Р4 (условия)'!H33</f>
        <v>43961.02</v>
      </c>
      <c r="I39" s="173">
        <f>'Р4 (условия)'!I33</f>
        <v>103907.87</v>
      </c>
      <c r="J39" s="173">
        <f>'Р4 (условия)'!J33</f>
        <v>909940</v>
      </c>
      <c r="K39" s="173">
        <f>'Р4 (условия)'!K33</f>
        <v>191.6</v>
      </c>
      <c r="L39" s="173">
        <f>'Р4 (условия)'!L33</f>
        <v>77.408000000000001</v>
      </c>
      <c r="M39" s="173">
        <f>'Р4 (условия)'!M33</f>
        <v>174344.5</v>
      </c>
      <c r="N39" s="173">
        <f>'Р4 (условия)'!N33</f>
        <v>909940</v>
      </c>
      <c r="O39" s="173">
        <f>'Р4 (условия)'!O33</f>
        <v>190.3</v>
      </c>
      <c r="P39" s="173">
        <f>'Р4 (условия)'!P33</f>
        <v>-1.2999999999999829</v>
      </c>
      <c r="Q39" s="173">
        <f>'Р4 (условия)'!Q33</f>
        <v>173161.58</v>
      </c>
      <c r="R39" s="173">
        <f>'Р4 (условия)'!R33</f>
        <v>909940</v>
      </c>
      <c r="S39" s="173">
        <f>'Р4 (условия)'!S33</f>
        <v>190.3</v>
      </c>
      <c r="T39" s="173">
        <f>'Р4 (условия)'!T33</f>
        <v>0</v>
      </c>
      <c r="U39" s="175">
        <f>'Р4 (условия)'!U33</f>
        <v>173161.58</v>
      </c>
    </row>
    <row r="40" spans="1:21" ht="25.5" x14ac:dyDescent="0.2">
      <c r="A40" s="145" t="s">
        <v>241</v>
      </c>
      <c r="B40" s="137" t="str">
        <f t="shared" si="1"/>
        <v>18710500</v>
      </c>
      <c r="C40" s="141">
        <v>10500</v>
      </c>
      <c r="D40" s="184" t="s">
        <v>237</v>
      </c>
      <c r="E40" s="254">
        <v>23000</v>
      </c>
      <c r="F40" s="136">
        <v>1772.3999999999999</v>
      </c>
      <c r="G40" s="136">
        <v>1181.6000000000001</v>
      </c>
      <c r="H40" s="136">
        <f t="shared" si="2"/>
        <v>40765.199999999997</v>
      </c>
      <c r="I40" s="136">
        <f t="shared" si="3"/>
        <v>67942</v>
      </c>
      <c r="J40" s="254">
        <v>23000</v>
      </c>
      <c r="K40" s="159">
        <v>510.4</v>
      </c>
      <c r="L40" s="136">
        <f t="shared" si="4"/>
        <v>-2443.6</v>
      </c>
      <c r="M40" s="136">
        <f t="shared" si="5"/>
        <v>11739.2</v>
      </c>
      <c r="N40" s="254">
        <v>23000</v>
      </c>
      <c r="O40" s="159">
        <v>508</v>
      </c>
      <c r="P40" s="136">
        <f t="shared" si="6"/>
        <v>-2.3999999999999773</v>
      </c>
      <c r="Q40" s="136">
        <f t="shared" si="7"/>
        <v>11684</v>
      </c>
      <c r="R40" s="254">
        <v>23000</v>
      </c>
      <c r="S40" s="159">
        <v>508</v>
      </c>
      <c r="T40" s="136">
        <f t="shared" si="8"/>
        <v>0</v>
      </c>
      <c r="U40" s="156">
        <f t="shared" si="9"/>
        <v>11684</v>
      </c>
    </row>
    <row r="41" spans="1:21" x14ac:dyDescent="0.2">
      <c r="A41" s="145" t="s">
        <v>242</v>
      </c>
      <c r="B41" s="137" t="str">
        <f t="shared" si="1"/>
        <v>18710600</v>
      </c>
      <c r="C41" s="141">
        <v>10600</v>
      </c>
      <c r="D41" s="184" t="s">
        <v>237</v>
      </c>
      <c r="E41" s="254">
        <v>14000</v>
      </c>
      <c r="F41" s="136">
        <v>3800.3999999999996</v>
      </c>
      <c r="G41" s="136">
        <v>2533.6000000000004</v>
      </c>
      <c r="H41" s="136">
        <f t="shared" si="2"/>
        <v>53205.599999999999</v>
      </c>
      <c r="I41" s="136">
        <f t="shared" si="3"/>
        <v>88676</v>
      </c>
      <c r="J41" s="254">
        <v>14000</v>
      </c>
      <c r="K41" s="159">
        <v>853.3</v>
      </c>
      <c r="L41" s="136">
        <f t="shared" si="4"/>
        <v>-5480.7</v>
      </c>
      <c r="M41" s="136">
        <f t="shared" si="5"/>
        <v>11946.2</v>
      </c>
      <c r="N41" s="254">
        <v>14000</v>
      </c>
      <c r="O41" s="159">
        <v>740.22</v>
      </c>
      <c r="P41" s="136">
        <f t="shared" si="6"/>
        <v>-113.07999999999993</v>
      </c>
      <c r="Q41" s="136">
        <f t="shared" si="7"/>
        <v>10363.08</v>
      </c>
      <c r="R41" s="254">
        <v>14000</v>
      </c>
      <c r="S41" s="159">
        <v>740.22</v>
      </c>
      <c r="T41" s="136">
        <f t="shared" si="8"/>
        <v>0</v>
      </c>
      <c r="U41" s="156">
        <f t="shared" si="9"/>
        <v>10363.08</v>
      </c>
    </row>
    <row r="42" spans="1:21" ht="25.5" x14ac:dyDescent="0.2">
      <c r="A42" s="145" t="s">
        <v>243</v>
      </c>
      <c r="B42" s="137" t="str">
        <f t="shared" si="1"/>
        <v>18710700</v>
      </c>
      <c r="C42" s="141">
        <v>10700</v>
      </c>
      <c r="D42" s="184" t="s">
        <v>237</v>
      </c>
      <c r="E42" s="254">
        <v>8000</v>
      </c>
      <c r="F42" s="136">
        <v>1748.3999999999999</v>
      </c>
      <c r="G42" s="136">
        <v>1165.6000000000001</v>
      </c>
      <c r="H42" s="136">
        <f t="shared" si="2"/>
        <v>13987.2</v>
      </c>
      <c r="I42" s="136">
        <f t="shared" si="3"/>
        <v>23312</v>
      </c>
      <c r="J42" s="254">
        <v>8000</v>
      </c>
      <c r="K42" s="159">
        <v>3173</v>
      </c>
      <c r="L42" s="136">
        <f t="shared" si="4"/>
        <v>259</v>
      </c>
      <c r="M42" s="136">
        <f t="shared" si="5"/>
        <v>25384</v>
      </c>
      <c r="N42" s="254">
        <v>8000</v>
      </c>
      <c r="O42" s="159">
        <v>335</v>
      </c>
      <c r="P42" s="136">
        <f t="shared" si="6"/>
        <v>-2838</v>
      </c>
      <c r="Q42" s="136">
        <f t="shared" si="7"/>
        <v>2680</v>
      </c>
      <c r="R42" s="254">
        <v>8000</v>
      </c>
      <c r="S42" s="159">
        <v>335</v>
      </c>
      <c r="T42" s="136">
        <f t="shared" si="8"/>
        <v>0</v>
      </c>
      <c r="U42" s="156">
        <f t="shared" si="9"/>
        <v>2680</v>
      </c>
    </row>
    <row r="43" spans="1:21" ht="13.5" thickBot="1" x14ac:dyDescent="0.25">
      <c r="A43" s="145" t="s">
        <v>244</v>
      </c>
      <c r="B43" s="137" t="str">
        <f t="shared" si="1"/>
        <v>18710800</v>
      </c>
      <c r="C43" s="142">
        <v>10800</v>
      </c>
      <c r="D43" s="187" t="s">
        <v>237</v>
      </c>
      <c r="E43" s="256">
        <v>7560</v>
      </c>
      <c r="F43" s="164">
        <v>2477.1600000000003</v>
      </c>
      <c r="G43" s="164">
        <v>1651.4400000000003</v>
      </c>
      <c r="H43" s="164">
        <f t="shared" si="2"/>
        <v>18727.330000000002</v>
      </c>
      <c r="I43" s="164">
        <f t="shared" si="3"/>
        <v>31212.22</v>
      </c>
      <c r="J43" s="256">
        <v>7560</v>
      </c>
      <c r="K43" s="165">
        <v>7011.8</v>
      </c>
      <c r="L43" s="164">
        <f t="shared" si="4"/>
        <v>2883.2</v>
      </c>
      <c r="M43" s="164">
        <f t="shared" si="5"/>
        <v>53009.21</v>
      </c>
      <c r="N43" s="256">
        <v>7560</v>
      </c>
      <c r="O43" s="165">
        <v>7002.8</v>
      </c>
      <c r="P43" s="164">
        <f t="shared" si="6"/>
        <v>-9</v>
      </c>
      <c r="Q43" s="164">
        <f t="shared" si="7"/>
        <v>52941.17</v>
      </c>
      <c r="R43" s="256">
        <v>7560</v>
      </c>
      <c r="S43" s="165">
        <v>7002.8</v>
      </c>
      <c r="T43" s="164">
        <f t="shared" si="8"/>
        <v>0</v>
      </c>
      <c r="U43" s="166">
        <f t="shared" si="9"/>
        <v>52941.17</v>
      </c>
    </row>
    <row r="48" spans="1:21" ht="15.75" x14ac:dyDescent="0.25">
      <c r="G48" s="152"/>
    </row>
    <row r="49" spans="7:7" ht="15.75" x14ac:dyDescent="0.25">
      <c r="G49" s="151"/>
    </row>
    <row r="50" spans="7:7" ht="15.75" x14ac:dyDescent="0.25">
      <c r="G50" s="150"/>
    </row>
    <row r="51" spans="7:7" ht="15.75" x14ac:dyDescent="0.25">
      <c r="G51" s="151"/>
    </row>
    <row r="52" spans="7:7" ht="15.75" x14ac:dyDescent="0.25">
      <c r="G52" s="150"/>
    </row>
    <row r="53" spans="7:7" ht="15.75" x14ac:dyDescent="0.25">
      <c r="G53" s="150"/>
    </row>
    <row r="54" spans="7:7" ht="15.75" x14ac:dyDescent="0.25">
      <c r="G54" s="150"/>
    </row>
    <row r="55" spans="7:7" ht="15.75" x14ac:dyDescent="0.25">
      <c r="G55" s="150"/>
    </row>
    <row r="56" spans="7:7" ht="15.75" x14ac:dyDescent="0.25">
      <c r="G56" s="150"/>
    </row>
    <row r="57" spans="7:7" ht="15.75" x14ac:dyDescent="0.25">
      <c r="G57" s="150"/>
    </row>
    <row r="58" spans="7:7" ht="15.75" x14ac:dyDescent="0.25">
      <c r="G58" s="151"/>
    </row>
    <row r="59" spans="7:7" ht="15.75" x14ac:dyDescent="0.25">
      <c r="G59" s="150"/>
    </row>
  </sheetData>
  <mergeCells count="64">
    <mergeCell ref="K17:L17"/>
    <mergeCell ref="A1:U1"/>
    <mergeCell ref="A24:U24"/>
    <mergeCell ref="U28:U29"/>
    <mergeCell ref="D3:D6"/>
    <mergeCell ref="M28:M29"/>
    <mergeCell ref="N28:N29"/>
    <mergeCell ref="Q28:Q29"/>
    <mergeCell ref="R28:R29"/>
    <mergeCell ref="J26:U26"/>
    <mergeCell ref="J27:M27"/>
    <mergeCell ref="N27:Q27"/>
    <mergeCell ref="R27:U27"/>
    <mergeCell ref="E28:E29"/>
    <mergeCell ref="K13:L13"/>
    <mergeCell ref="K16:L16"/>
    <mergeCell ref="H28:I28"/>
    <mergeCell ref="J28:J29"/>
    <mergeCell ref="B17:E17"/>
    <mergeCell ref="G17:I17"/>
    <mergeCell ref="A18:E18"/>
    <mergeCell ref="A22:B22"/>
    <mergeCell ref="A26:B28"/>
    <mergeCell ref="C26:C29"/>
    <mergeCell ref="E26:I27"/>
    <mergeCell ref="F28:F29"/>
    <mergeCell ref="G28:G29"/>
    <mergeCell ref="D26:D29"/>
    <mergeCell ref="J3:U3"/>
    <mergeCell ref="J4:M4"/>
    <mergeCell ref="K14:L14"/>
    <mergeCell ref="B16:E16"/>
    <mergeCell ref="G16:I16"/>
    <mergeCell ref="B13:E13"/>
    <mergeCell ref="G13:I13"/>
    <mergeCell ref="B14:E14"/>
    <mergeCell ref="G14:I14"/>
    <mergeCell ref="H5:I5"/>
    <mergeCell ref="G5:G6"/>
    <mergeCell ref="A3:B5"/>
    <mergeCell ref="C3:C6"/>
    <mergeCell ref="E3:I4"/>
    <mergeCell ref="N4:Q4"/>
    <mergeCell ref="R4:U4"/>
    <mergeCell ref="E5:E6"/>
    <mergeCell ref="K5:K6"/>
    <mergeCell ref="L5:L6"/>
    <mergeCell ref="O5:O6"/>
    <mergeCell ref="P5:P6"/>
    <mergeCell ref="S5:S6"/>
    <mergeCell ref="T5:T6"/>
    <mergeCell ref="F5:F6"/>
    <mergeCell ref="U5:U6"/>
    <mergeCell ref="Q5:Q6"/>
    <mergeCell ref="R5:R6"/>
    <mergeCell ref="J5:J6"/>
    <mergeCell ref="M5:M6"/>
    <mergeCell ref="N5:N6"/>
    <mergeCell ref="S28:S29"/>
    <mergeCell ref="T28:T29"/>
    <mergeCell ref="O28:O29"/>
    <mergeCell ref="P28:P29"/>
    <mergeCell ref="K28:K29"/>
    <mergeCell ref="L28:L29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topLeftCell="A8" zoomScale="85" zoomScaleNormal="85" zoomScaleSheetLayoutView="70" workbookViewId="0">
      <selection activeCell="F8" sqref="A1:XFD1048576"/>
    </sheetView>
  </sheetViews>
  <sheetFormatPr defaultColWidth="8.85546875" defaultRowHeight="12.75" x14ac:dyDescent="0.25"/>
  <cols>
    <col min="1" max="1" width="35.7109375" style="22" customWidth="1"/>
    <col min="2" max="2" width="11.7109375" style="17" customWidth="1"/>
    <col min="3" max="3" width="8.140625" style="17" customWidth="1"/>
    <col min="4" max="4" width="8" style="17" customWidth="1"/>
    <col min="5" max="5" width="15.140625" style="17" customWidth="1"/>
    <col min="6" max="6" width="14.5703125" style="17" customWidth="1"/>
    <col min="7" max="8" width="14.28515625" style="17" customWidth="1"/>
    <col min="9" max="9" width="18.140625" style="17" customWidth="1"/>
    <col min="10" max="10" width="15.140625" style="17" customWidth="1"/>
    <col min="11" max="12" width="15.42578125" style="17" customWidth="1"/>
    <col min="13" max="13" width="13.85546875" style="17" customWidth="1"/>
    <col min="14" max="15" width="13.5703125" style="17" customWidth="1"/>
    <col min="16" max="16" width="17.140625" style="17" customWidth="1"/>
    <col min="17" max="17" width="16.140625" style="17" customWidth="1"/>
    <col min="18" max="21" width="13.5703125" style="17" customWidth="1"/>
    <col min="22" max="16384" width="8.85546875" style="17"/>
  </cols>
  <sheetData>
    <row r="1" spans="1:21" s="1" customFormat="1" ht="14.25" customHeight="1" x14ac:dyDescent="0.25">
      <c r="A1" s="232" t="s">
        <v>274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1" s="1" customFormat="1" x14ac:dyDescent="0.25">
      <c r="A2" s="4"/>
      <c r="B2" s="4"/>
      <c r="C2" s="4"/>
      <c r="D2" s="5"/>
      <c r="E2" s="5"/>
      <c r="F2" s="5"/>
      <c r="G2" s="5"/>
      <c r="H2" s="5"/>
      <c r="I2" s="5"/>
      <c r="J2" s="5"/>
    </row>
    <row r="3" spans="1:21" s="1" customFormat="1" ht="15" customHeight="1" x14ac:dyDescent="0.25">
      <c r="A3" s="225" t="s">
        <v>0</v>
      </c>
      <c r="B3" s="226"/>
      <c r="C3" s="226" t="s">
        <v>1</v>
      </c>
      <c r="D3" s="216" t="s">
        <v>268</v>
      </c>
      <c r="E3" s="226" t="s">
        <v>275</v>
      </c>
      <c r="F3" s="226"/>
      <c r="G3" s="226"/>
      <c r="H3" s="226"/>
      <c r="I3" s="226"/>
      <c r="J3" s="230" t="s">
        <v>56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</row>
    <row r="4" spans="1:21" s="2" customFormat="1" ht="12.75" customHeight="1" x14ac:dyDescent="0.25">
      <c r="A4" s="225"/>
      <c r="B4" s="226"/>
      <c r="C4" s="226"/>
      <c r="D4" s="217"/>
      <c r="E4" s="226"/>
      <c r="F4" s="226"/>
      <c r="G4" s="226"/>
      <c r="H4" s="226"/>
      <c r="I4" s="226"/>
      <c r="J4" s="226" t="s">
        <v>111</v>
      </c>
      <c r="K4" s="226"/>
      <c r="L4" s="226"/>
      <c r="M4" s="226"/>
      <c r="N4" s="226" t="s">
        <v>112</v>
      </c>
      <c r="O4" s="226"/>
      <c r="P4" s="226"/>
      <c r="Q4" s="226"/>
      <c r="R4" s="226" t="s">
        <v>113</v>
      </c>
      <c r="S4" s="226"/>
      <c r="T4" s="226"/>
      <c r="U4" s="227"/>
    </row>
    <row r="5" spans="1:21" s="2" customFormat="1" ht="13.15" customHeight="1" x14ac:dyDescent="0.25">
      <c r="A5" s="225"/>
      <c r="B5" s="226"/>
      <c r="C5" s="226"/>
      <c r="D5" s="217"/>
      <c r="E5" s="226" t="s">
        <v>136</v>
      </c>
      <c r="F5" s="226" t="s">
        <v>263</v>
      </c>
      <c r="G5" s="226" t="s">
        <v>262</v>
      </c>
      <c r="H5" s="226" t="s">
        <v>140</v>
      </c>
      <c r="I5" s="226"/>
      <c r="J5" s="226" t="s">
        <v>136</v>
      </c>
      <c r="K5" s="216" t="s">
        <v>137</v>
      </c>
      <c r="L5" s="216" t="s">
        <v>261</v>
      </c>
      <c r="M5" s="226" t="s">
        <v>143</v>
      </c>
      <c r="N5" s="226" t="s">
        <v>136</v>
      </c>
      <c r="O5" s="216" t="s">
        <v>137</v>
      </c>
      <c r="P5" s="226" t="s">
        <v>260</v>
      </c>
      <c r="Q5" s="226" t="s">
        <v>143</v>
      </c>
      <c r="R5" s="226" t="s">
        <v>136</v>
      </c>
      <c r="S5" s="216" t="s">
        <v>137</v>
      </c>
      <c r="T5" s="226" t="s">
        <v>259</v>
      </c>
      <c r="U5" s="227" t="s">
        <v>143</v>
      </c>
    </row>
    <row r="6" spans="1:21" s="2" customFormat="1" ht="74.25" customHeight="1" x14ac:dyDescent="0.25">
      <c r="A6" s="198" t="s">
        <v>2</v>
      </c>
      <c r="B6" s="199" t="s">
        <v>3</v>
      </c>
      <c r="C6" s="226"/>
      <c r="D6" s="228"/>
      <c r="E6" s="226"/>
      <c r="F6" s="226"/>
      <c r="G6" s="226"/>
      <c r="H6" s="199" t="s">
        <v>141</v>
      </c>
      <c r="I6" s="199" t="s">
        <v>142</v>
      </c>
      <c r="J6" s="226"/>
      <c r="K6" s="228"/>
      <c r="L6" s="228"/>
      <c r="M6" s="226"/>
      <c r="N6" s="226"/>
      <c r="O6" s="228"/>
      <c r="P6" s="226"/>
      <c r="Q6" s="226"/>
      <c r="R6" s="226"/>
      <c r="S6" s="228"/>
      <c r="T6" s="226"/>
      <c r="U6" s="227"/>
    </row>
    <row r="7" spans="1:21" s="7" customFormat="1" ht="13.5" thickBot="1" x14ac:dyDescent="0.3">
      <c r="A7" s="131" t="s">
        <v>4</v>
      </c>
      <c r="B7" s="115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1" t="s">
        <v>10</v>
      </c>
      <c r="H7" s="91" t="s">
        <v>11</v>
      </c>
      <c r="I7" s="91" t="s">
        <v>12</v>
      </c>
      <c r="J7" s="91" t="s">
        <v>13</v>
      </c>
      <c r="K7" s="91" t="s">
        <v>14</v>
      </c>
      <c r="L7" s="91" t="s">
        <v>144</v>
      </c>
      <c r="M7" s="91" t="s">
        <v>145</v>
      </c>
      <c r="N7" s="91" t="s">
        <v>146</v>
      </c>
      <c r="O7" s="91" t="s">
        <v>147</v>
      </c>
      <c r="P7" s="91" t="s">
        <v>148</v>
      </c>
      <c r="Q7" s="91" t="s">
        <v>149</v>
      </c>
      <c r="R7" s="91" t="s">
        <v>150</v>
      </c>
      <c r="S7" s="91" t="s">
        <v>151</v>
      </c>
      <c r="T7" s="91" t="s">
        <v>152</v>
      </c>
      <c r="U7" s="6" t="s">
        <v>153</v>
      </c>
    </row>
    <row r="8" spans="1:21" s="15" customFormat="1" ht="38.25" x14ac:dyDescent="0.2">
      <c r="A8" s="135" t="s">
        <v>184</v>
      </c>
      <c r="B8" s="8" t="s">
        <v>20</v>
      </c>
      <c r="C8" s="9" t="s">
        <v>21</v>
      </c>
      <c r="D8" s="10" t="s">
        <v>18</v>
      </c>
      <c r="E8" s="11" t="s">
        <v>163</v>
      </c>
      <c r="F8" s="134" t="s">
        <v>213</v>
      </c>
      <c r="G8" s="134" t="s">
        <v>213</v>
      </c>
      <c r="H8" s="11" t="s">
        <v>170</v>
      </c>
      <c r="I8" s="11" t="s">
        <v>172</v>
      </c>
      <c r="J8" s="11" t="s">
        <v>163</v>
      </c>
      <c r="K8" s="134" t="s">
        <v>213</v>
      </c>
      <c r="L8" s="134" t="s">
        <v>213</v>
      </c>
      <c r="M8" s="11" t="s">
        <v>176</v>
      </c>
      <c r="N8" s="11" t="s">
        <v>163</v>
      </c>
      <c r="O8" s="134" t="s">
        <v>213</v>
      </c>
      <c r="P8" s="134" t="s">
        <v>213</v>
      </c>
      <c r="Q8" s="11" t="s">
        <v>176</v>
      </c>
      <c r="R8" s="11" t="s">
        <v>163</v>
      </c>
      <c r="S8" s="134" t="s">
        <v>213</v>
      </c>
      <c r="T8" s="134" t="s">
        <v>213</v>
      </c>
      <c r="U8" s="192" t="s">
        <v>176</v>
      </c>
    </row>
    <row r="9" spans="1:21" s="15" customFormat="1" ht="26.25" thickBot="1" x14ac:dyDescent="0.25">
      <c r="A9" s="135" t="s">
        <v>188</v>
      </c>
      <c r="B9" s="8" t="s">
        <v>187</v>
      </c>
      <c r="C9" s="14" t="s">
        <v>209</v>
      </c>
      <c r="D9" s="189" t="s">
        <v>22</v>
      </c>
      <c r="E9" s="190" t="s">
        <v>191</v>
      </c>
      <c r="F9" s="190" t="s">
        <v>246</v>
      </c>
      <c r="G9" s="190" t="s">
        <v>192</v>
      </c>
      <c r="H9" s="182" t="s">
        <v>196</v>
      </c>
      <c r="I9" s="182" t="s">
        <v>198</v>
      </c>
      <c r="J9" s="190" t="s">
        <v>191</v>
      </c>
      <c r="K9" s="190" t="s">
        <v>204</v>
      </c>
      <c r="L9" s="182" t="s">
        <v>199</v>
      </c>
      <c r="M9" s="182" t="s">
        <v>202</v>
      </c>
      <c r="N9" s="190" t="s">
        <v>191</v>
      </c>
      <c r="O9" s="190" t="s">
        <v>205</v>
      </c>
      <c r="P9" s="182" t="s">
        <v>206</v>
      </c>
      <c r="Q9" s="182" t="s">
        <v>202</v>
      </c>
      <c r="R9" s="190" t="s">
        <v>191</v>
      </c>
      <c r="S9" s="190" t="s">
        <v>207</v>
      </c>
      <c r="T9" s="182" t="s">
        <v>208</v>
      </c>
      <c r="U9" s="191" t="s">
        <v>202</v>
      </c>
    </row>
    <row r="11" spans="1:21" x14ac:dyDescent="0.2">
      <c r="A11" s="205" t="s">
        <v>23</v>
      </c>
      <c r="B11" s="233"/>
      <c r="C11" s="233"/>
      <c r="D11" s="233"/>
      <c r="E11" s="233"/>
      <c r="F11" s="16"/>
      <c r="G11" s="233"/>
      <c r="H11" s="233"/>
      <c r="I11" s="233"/>
      <c r="K11" s="252"/>
      <c r="L11" s="252"/>
    </row>
    <row r="12" spans="1:21" x14ac:dyDescent="0.2">
      <c r="A12" s="18" t="s">
        <v>24</v>
      </c>
      <c r="B12" s="237" t="s">
        <v>25</v>
      </c>
      <c r="C12" s="237"/>
      <c r="D12" s="237"/>
      <c r="E12" s="237"/>
      <c r="F12" s="16"/>
      <c r="G12" s="237" t="s">
        <v>26</v>
      </c>
      <c r="H12" s="237"/>
      <c r="I12" s="237"/>
      <c r="K12" s="253" t="s">
        <v>270</v>
      </c>
      <c r="L12" s="253"/>
    </row>
    <row r="13" spans="1:21" x14ac:dyDescent="0.25">
      <c r="A13" s="19"/>
      <c r="B13" s="19"/>
      <c r="C13" s="19"/>
      <c r="D13" s="20"/>
      <c r="E13" s="20"/>
      <c r="F13" s="20"/>
      <c r="G13" s="20"/>
      <c r="H13" s="20"/>
      <c r="I13" s="20"/>
    </row>
    <row r="14" spans="1:21" x14ac:dyDescent="0.2">
      <c r="A14" s="205" t="s">
        <v>27</v>
      </c>
      <c r="B14" s="233"/>
      <c r="C14" s="233"/>
      <c r="D14" s="233"/>
      <c r="E14" s="233"/>
      <c r="F14" s="16"/>
      <c r="G14" s="235"/>
      <c r="H14" s="235"/>
      <c r="I14" s="235"/>
      <c r="K14" s="252"/>
      <c r="L14" s="252"/>
    </row>
    <row r="15" spans="1:21" x14ac:dyDescent="0.2">
      <c r="A15" s="16"/>
      <c r="B15" s="237" t="s">
        <v>25</v>
      </c>
      <c r="C15" s="237"/>
      <c r="D15" s="237"/>
      <c r="E15" s="237"/>
      <c r="F15" s="16"/>
      <c r="G15" s="237" t="s">
        <v>28</v>
      </c>
      <c r="H15" s="237"/>
      <c r="I15" s="237"/>
      <c r="K15" s="253" t="s">
        <v>271</v>
      </c>
      <c r="L15" s="253"/>
    </row>
    <row r="16" spans="1:21" ht="15.75" x14ac:dyDescent="0.2">
      <c r="A16" s="236" t="s">
        <v>29</v>
      </c>
      <c r="B16" s="236"/>
      <c r="C16" s="236"/>
      <c r="D16" s="236"/>
      <c r="E16" s="236"/>
      <c r="F16" s="205"/>
      <c r="G16" s="21"/>
      <c r="H16" s="21"/>
      <c r="I16" s="21"/>
    </row>
    <row r="19" spans="1:21" x14ac:dyDescent="0.25">
      <c r="A19" s="204"/>
    </row>
    <row r="20" spans="1:21" ht="15" customHeight="1" x14ac:dyDescent="0.25">
      <c r="A20" s="229" t="s">
        <v>252</v>
      </c>
      <c r="B20" s="229"/>
    </row>
    <row r="22" spans="1:21" s="1" customFormat="1" ht="14.25" customHeight="1" x14ac:dyDescent="0.25">
      <c r="A22" s="232" t="s">
        <v>274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 s="1" customFormat="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</row>
    <row r="24" spans="1:21" s="1" customFormat="1" ht="15" customHeight="1" x14ac:dyDescent="0.25">
      <c r="A24" s="240" t="s">
        <v>0</v>
      </c>
      <c r="B24" s="214"/>
      <c r="C24" s="216" t="s">
        <v>1</v>
      </c>
      <c r="D24" s="216" t="s">
        <v>268</v>
      </c>
      <c r="E24" s="239" t="s">
        <v>276</v>
      </c>
      <c r="F24" s="240"/>
      <c r="G24" s="240"/>
      <c r="H24" s="240"/>
      <c r="I24" s="214"/>
      <c r="J24" s="231" t="s">
        <v>56</v>
      </c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</row>
    <row r="25" spans="1:21" s="2" customFormat="1" ht="12.75" customHeight="1" x14ac:dyDescent="0.25">
      <c r="A25" s="244"/>
      <c r="B25" s="215"/>
      <c r="C25" s="217"/>
      <c r="D25" s="217"/>
      <c r="E25" s="241"/>
      <c r="F25" s="242"/>
      <c r="G25" s="242"/>
      <c r="H25" s="242"/>
      <c r="I25" s="243"/>
      <c r="J25" s="227" t="s">
        <v>226</v>
      </c>
      <c r="K25" s="238"/>
      <c r="L25" s="238"/>
      <c r="M25" s="225"/>
      <c r="N25" s="227" t="s">
        <v>227</v>
      </c>
      <c r="O25" s="238"/>
      <c r="P25" s="238"/>
      <c r="Q25" s="225"/>
      <c r="R25" s="227" t="s">
        <v>228</v>
      </c>
      <c r="S25" s="238"/>
      <c r="T25" s="238"/>
      <c r="U25" s="238"/>
    </row>
    <row r="26" spans="1:21" s="2" customFormat="1" ht="13.15" customHeight="1" x14ac:dyDescent="0.25">
      <c r="A26" s="242"/>
      <c r="B26" s="243"/>
      <c r="C26" s="217"/>
      <c r="D26" s="217"/>
      <c r="E26" s="226" t="s">
        <v>136</v>
      </c>
      <c r="F26" s="226" t="s">
        <v>267</v>
      </c>
      <c r="G26" s="226" t="s">
        <v>262</v>
      </c>
      <c r="H26" s="226" t="s">
        <v>140</v>
      </c>
      <c r="I26" s="226"/>
      <c r="J26" s="226" t="s">
        <v>136</v>
      </c>
      <c r="K26" s="216" t="s">
        <v>137</v>
      </c>
      <c r="L26" s="216" t="s">
        <v>264</v>
      </c>
      <c r="M26" s="226" t="s">
        <v>143</v>
      </c>
      <c r="N26" s="226" t="s">
        <v>136</v>
      </c>
      <c r="O26" s="216" t="s">
        <v>137</v>
      </c>
      <c r="P26" s="226" t="s">
        <v>265</v>
      </c>
      <c r="Q26" s="226" t="s">
        <v>143</v>
      </c>
      <c r="R26" s="226" t="s">
        <v>136</v>
      </c>
      <c r="S26" s="216" t="s">
        <v>137</v>
      </c>
      <c r="T26" s="226" t="s">
        <v>266</v>
      </c>
      <c r="U26" s="227" t="s">
        <v>143</v>
      </c>
    </row>
    <row r="27" spans="1:21" s="2" customFormat="1" ht="74.25" customHeight="1" x14ac:dyDescent="0.25">
      <c r="A27" s="198" t="s">
        <v>2</v>
      </c>
      <c r="B27" s="199" t="s">
        <v>3</v>
      </c>
      <c r="C27" s="228"/>
      <c r="D27" s="228"/>
      <c r="E27" s="226"/>
      <c r="F27" s="226"/>
      <c r="G27" s="226"/>
      <c r="H27" s="199" t="s">
        <v>141</v>
      </c>
      <c r="I27" s="199" t="s">
        <v>142</v>
      </c>
      <c r="J27" s="226"/>
      <c r="K27" s="228"/>
      <c r="L27" s="228"/>
      <c r="M27" s="226"/>
      <c r="N27" s="226"/>
      <c r="O27" s="228"/>
      <c r="P27" s="226"/>
      <c r="Q27" s="226"/>
      <c r="R27" s="226"/>
      <c r="S27" s="228"/>
      <c r="T27" s="226"/>
      <c r="U27" s="227"/>
    </row>
    <row r="28" spans="1:21" s="7" customFormat="1" ht="13.5" thickBot="1" x14ac:dyDescent="0.3">
      <c r="A28" s="131" t="s">
        <v>4</v>
      </c>
      <c r="B28" s="115" t="s">
        <v>5</v>
      </c>
      <c r="C28" s="91" t="s">
        <v>6</v>
      </c>
      <c r="D28" s="91" t="s">
        <v>7</v>
      </c>
      <c r="E28" s="91" t="s">
        <v>8</v>
      </c>
      <c r="F28" s="91" t="s">
        <v>9</v>
      </c>
      <c r="G28" s="91" t="s">
        <v>10</v>
      </c>
      <c r="H28" s="91" t="s">
        <v>11</v>
      </c>
      <c r="I28" s="91" t="s">
        <v>12</v>
      </c>
      <c r="J28" s="91" t="s">
        <v>13</v>
      </c>
      <c r="K28" s="91" t="s">
        <v>14</v>
      </c>
      <c r="L28" s="91" t="s">
        <v>144</v>
      </c>
      <c r="M28" s="91" t="s">
        <v>145</v>
      </c>
      <c r="N28" s="91" t="s">
        <v>146</v>
      </c>
      <c r="O28" s="91" t="s">
        <v>147</v>
      </c>
      <c r="P28" s="91" t="s">
        <v>148</v>
      </c>
      <c r="Q28" s="91" t="s">
        <v>149</v>
      </c>
      <c r="R28" s="91" t="s">
        <v>150</v>
      </c>
      <c r="S28" s="91" t="s">
        <v>151</v>
      </c>
      <c r="T28" s="91" t="s">
        <v>152</v>
      </c>
      <c r="U28" s="6" t="s">
        <v>153</v>
      </c>
    </row>
    <row r="29" spans="1:21" s="15" customFormat="1" ht="25.5" x14ac:dyDescent="0.2">
      <c r="A29" s="145" t="s">
        <v>238</v>
      </c>
      <c r="B29" s="137" t="str">
        <f>187&amp;C29</f>
        <v>18710100</v>
      </c>
      <c r="C29" s="146" t="s">
        <v>21</v>
      </c>
      <c r="D29" s="134" t="s">
        <v>18</v>
      </c>
      <c r="E29" s="147">
        <f>(SUM(E30:E31))/COUNT(E30:E31)</f>
        <v>801090</v>
      </c>
      <c r="F29" s="139" t="s">
        <v>213</v>
      </c>
      <c r="G29" s="139" t="s">
        <v>213</v>
      </c>
      <c r="H29" s="147">
        <f>H30+H31</f>
        <v>155630.13</v>
      </c>
      <c r="I29" s="147">
        <f>I30+I31</f>
        <v>367853.02999999997</v>
      </c>
      <c r="J29" s="147">
        <f>(SUM(J30:J31))/COUNT(J30:J31)</f>
        <v>801090</v>
      </c>
      <c r="K29" s="139" t="s">
        <v>213</v>
      </c>
      <c r="L29" s="139" t="s">
        <v>213</v>
      </c>
      <c r="M29" s="147">
        <f>M30+M31</f>
        <v>640261.1</v>
      </c>
      <c r="N29" s="147">
        <f>(SUM(N30:N31))/COUNT(N30:N31)</f>
        <v>801090</v>
      </c>
      <c r="O29" s="139" t="s">
        <v>213</v>
      </c>
      <c r="P29" s="139" t="s">
        <v>213</v>
      </c>
      <c r="Q29" s="147">
        <f>Q30+Q31</f>
        <v>662755.17999999993</v>
      </c>
      <c r="R29" s="147">
        <f>(SUM(R30:R31))/COUNT(R30:R31)</f>
        <v>801090</v>
      </c>
      <c r="S29" s="139" t="s">
        <v>213</v>
      </c>
      <c r="T29" s="139" t="s">
        <v>213</v>
      </c>
      <c r="U29" s="148">
        <f>U30+U31</f>
        <v>662755.17999999993</v>
      </c>
    </row>
    <row r="30" spans="1:21" x14ac:dyDescent="0.2">
      <c r="A30" s="149" t="s">
        <v>232</v>
      </c>
      <c r="B30" s="137" t="str">
        <f t="shared" ref="B30:B33" si="0">187&amp;C30</f>
        <v>18710101</v>
      </c>
      <c r="C30" s="141">
        <v>10101</v>
      </c>
      <c r="D30" s="193" t="s">
        <v>251</v>
      </c>
      <c r="E30" s="257">
        <v>1577610</v>
      </c>
      <c r="F30" s="130">
        <v>89.143999999999991</v>
      </c>
      <c r="G30" s="130">
        <v>121.55999999999999</v>
      </c>
      <c r="H30" s="130">
        <f>ROUND(E30*F30/1000,2)</f>
        <v>140634.47</v>
      </c>
      <c r="I30" s="130">
        <f>ROUND(E30*(F30+G30)/1000,2)</f>
        <v>332408.74</v>
      </c>
      <c r="J30" s="257">
        <v>1577610</v>
      </c>
      <c r="K30" s="153">
        <f>0.37*1000</f>
        <v>370</v>
      </c>
      <c r="L30" s="130">
        <f>K30-(F30+G30)</f>
        <v>159.29600000000002</v>
      </c>
      <c r="M30" s="130">
        <f>ROUND(J30*K30/1000,2)</f>
        <v>583715.69999999995</v>
      </c>
      <c r="N30" s="257">
        <v>1577610</v>
      </c>
      <c r="O30" s="153">
        <v>382.5</v>
      </c>
      <c r="P30" s="130">
        <f>O30-K30</f>
        <v>12.5</v>
      </c>
      <c r="Q30" s="130">
        <f>ROUND(N30*O30/1000,2)</f>
        <v>603435.82999999996</v>
      </c>
      <c r="R30" s="257">
        <v>1577610</v>
      </c>
      <c r="S30" s="153">
        <v>382.5</v>
      </c>
      <c r="T30" s="130">
        <f>S30-O30</f>
        <v>0</v>
      </c>
      <c r="U30" s="140">
        <f>ROUND(R30*S30/1000,2)</f>
        <v>603435.82999999996</v>
      </c>
    </row>
    <row r="31" spans="1:21" x14ac:dyDescent="0.2">
      <c r="A31" s="149" t="s">
        <v>233</v>
      </c>
      <c r="B31" s="137" t="str">
        <f t="shared" si="0"/>
        <v>18710102</v>
      </c>
      <c r="C31" s="141">
        <v>10102</v>
      </c>
      <c r="D31" s="193" t="s">
        <v>251</v>
      </c>
      <c r="E31" s="257">
        <v>24570</v>
      </c>
      <c r="F31" s="130">
        <v>610.32399999999996</v>
      </c>
      <c r="G31" s="130">
        <v>832.25999999999988</v>
      </c>
      <c r="H31" s="130">
        <f t="shared" ref="H31:H33" si="1">ROUND(E31*F31/1000,2)</f>
        <v>14995.66</v>
      </c>
      <c r="I31" s="130">
        <f t="shared" ref="I31:I33" si="2">ROUND(E31*(F31+G31)/1000,2)</f>
        <v>35444.29</v>
      </c>
      <c r="J31" s="257">
        <v>24570</v>
      </c>
      <c r="K31" s="153">
        <f>2.3014*1000</f>
        <v>2301.4</v>
      </c>
      <c r="L31" s="130">
        <f t="shared" ref="L31:L33" si="3">K31-(F31+G31)</f>
        <v>858.81600000000026</v>
      </c>
      <c r="M31" s="130">
        <f t="shared" ref="M31:M33" si="4">ROUND(J31*K31/1000,2)</f>
        <v>56545.4</v>
      </c>
      <c r="N31" s="257">
        <v>24570</v>
      </c>
      <c r="O31" s="153">
        <v>2414.3000000000002</v>
      </c>
      <c r="P31" s="130">
        <f t="shared" ref="P31:P33" si="5">O31-K31</f>
        <v>112.90000000000009</v>
      </c>
      <c r="Q31" s="130">
        <f t="shared" ref="Q31:Q33" si="6">ROUND(N31*O31/1000,2)</f>
        <v>59319.35</v>
      </c>
      <c r="R31" s="257">
        <v>24570</v>
      </c>
      <c r="S31" s="153">
        <v>2414.3000000000002</v>
      </c>
      <c r="T31" s="130">
        <f t="shared" ref="T31:T33" si="7">S31-O31</f>
        <v>0</v>
      </c>
      <c r="U31" s="140">
        <f t="shared" ref="U31:U33" si="8">ROUND(R31*S31/1000,2)</f>
        <v>59319.35</v>
      </c>
    </row>
    <row r="32" spans="1:21" x14ac:dyDescent="0.2">
      <c r="A32" s="149" t="s">
        <v>234</v>
      </c>
      <c r="B32" s="137" t="str">
        <f t="shared" si="0"/>
        <v>18710103</v>
      </c>
      <c r="C32" s="141">
        <v>10103</v>
      </c>
      <c r="D32" s="193" t="s">
        <v>251</v>
      </c>
      <c r="E32" s="257">
        <v>1733270</v>
      </c>
      <c r="F32" s="130">
        <v>13.068</v>
      </c>
      <c r="G32" s="130">
        <v>17.82</v>
      </c>
      <c r="H32" s="130">
        <f t="shared" si="1"/>
        <v>22650.37</v>
      </c>
      <c r="I32" s="130">
        <f t="shared" si="2"/>
        <v>53537.24</v>
      </c>
      <c r="J32" s="257">
        <v>1733270</v>
      </c>
      <c r="K32" s="153">
        <f>0.0556*1000</f>
        <v>55.599999999999994</v>
      </c>
      <c r="L32" s="130">
        <f t="shared" si="3"/>
        <v>24.711999999999996</v>
      </c>
      <c r="M32" s="130">
        <f t="shared" si="4"/>
        <v>96369.81</v>
      </c>
      <c r="N32" s="257">
        <v>1733270</v>
      </c>
      <c r="O32" s="153">
        <v>58</v>
      </c>
      <c r="P32" s="130">
        <f t="shared" si="5"/>
        <v>2.4000000000000057</v>
      </c>
      <c r="Q32" s="130">
        <f t="shared" si="6"/>
        <v>100529.66</v>
      </c>
      <c r="R32" s="257">
        <v>1733270</v>
      </c>
      <c r="S32" s="153">
        <v>58</v>
      </c>
      <c r="T32" s="130">
        <f t="shared" si="7"/>
        <v>0</v>
      </c>
      <c r="U32" s="140">
        <f t="shared" si="8"/>
        <v>100529.66</v>
      </c>
    </row>
    <row r="33" spans="1:21" ht="13.5" thickBot="1" x14ac:dyDescent="0.25">
      <c r="A33" s="149" t="s">
        <v>235</v>
      </c>
      <c r="B33" s="137" t="str">
        <f t="shared" si="0"/>
        <v>18710104</v>
      </c>
      <c r="C33" s="142">
        <v>10104</v>
      </c>
      <c r="D33" s="194" t="s">
        <v>251</v>
      </c>
      <c r="E33" s="258">
        <v>909940</v>
      </c>
      <c r="F33" s="143">
        <v>48.311999999999998</v>
      </c>
      <c r="G33" s="143">
        <v>65.88</v>
      </c>
      <c r="H33" s="143">
        <f t="shared" si="1"/>
        <v>43961.02</v>
      </c>
      <c r="I33" s="143">
        <f t="shared" si="2"/>
        <v>103907.87</v>
      </c>
      <c r="J33" s="258">
        <v>909940</v>
      </c>
      <c r="K33" s="154">
        <f>0.1916*1000</f>
        <v>191.6</v>
      </c>
      <c r="L33" s="143">
        <f t="shared" si="3"/>
        <v>77.408000000000001</v>
      </c>
      <c r="M33" s="143">
        <f t="shared" si="4"/>
        <v>174344.5</v>
      </c>
      <c r="N33" s="258">
        <v>909940</v>
      </c>
      <c r="O33" s="154">
        <v>190.3</v>
      </c>
      <c r="P33" s="143">
        <f t="shared" si="5"/>
        <v>-1.2999999999999829</v>
      </c>
      <c r="Q33" s="143">
        <f t="shared" si="6"/>
        <v>173161.58</v>
      </c>
      <c r="R33" s="258">
        <v>909940</v>
      </c>
      <c r="S33" s="154">
        <v>190.3</v>
      </c>
      <c r="T33" s="143">
        <f t="shared" si="7"/>
        <v>0</v>
      </c>
      <c r="U33" s="144">
        <f t="shared" si="8"/>
        <v>173161.58</v>
      </c>
    </row>
    <row r="36" spans="1:21" ht="15.75" x14ac:dyDescent="0.25">
      <c r="F36" s="151"/>
      <c r="G36" s="150"/>
      <c r="H36" s="152"/>
      <c r="I36" s="151"/>
      <c r="J36" s="150"/>
      <c r="K36" s="152"/>
      <c r="L36" s="151"/>
      <c r="M36" s="150"/>
      <c r="N36" s="152"/>
    </row>
    <row r="37" spans="1:21" ht="15.75" x14ac:dyDescent="0.25">
      <c r="F37" s="151"/>
      <c r="G37" s="150"/>
      <c r="H37" s="152"/>
      <c r="I37" s="151"/>
      <c r="J37" s="150"/>
      <c r="K37" s="152"/>
      <c r="L37" s="151"/>
      <c r="M37" s="150"/>
      <c r="N37" s="152"/>
    </row>
    <row r="38" spans="1:21" ht="15.75" x14ac:dyDescent="0.25">
      <c r="F38" s="151"/>
      <c r="G38" s="150"/>
      <c r="H38" s="152"/>
      <c r="I38" s="151"/>
      <c r="J38" s="150"/>
      <c r="K38" s="152"/>
      <c r="L38" s="151"/>
      <c r="M38" s="150"/>
      <c r="N38" s="152"/>
    </row>
    <row r="39" spans="1:21" ht="15.75" x14ac:dyDescent="0.25">
      <c r="F39" s="151"/>
      <c r="G39" s="150"/>
      <c r="H39" s="152"/>
      <c r="I39" s="151"/>
      <c r="J39" s="150"/>
      <c r="K39" s="152"/>
      <c r="L39" s="151"/>
      <c r="M39" s="150"/>
      <c r="N39" s="152"/>
    </row>
  </sheetData>
  <mergeCells count="64">
    <mergeCell ref="K15:L15"/>
    <mergeCell ref="A1:U1"/>
    <mergeCell ref="A22:U22"/>
    <mergeCell ref="U26:U27"/>
    <mergeCell ref="E24:I25"/>
    <mergeCell ref="C24:C27"/>
    <mergeCell ref="A24:B26"/>
    <mergeCell ref="D24:D27"/>
    <mergeCell ref="M26:M27"/>
    <mergeCell ref="N26:N27"/>
    <mergeCell ref="Q26:Q27"/>
    <mergeCell ref="R26:R27"/>
    <mergeCell ref="J24:U24"/>
    <mergeCell ref="J25:M25"/>
    <mergeCell ref="N25:Q25"/>
    <mergeCell ref="K12:L12"/>
    <mergeCell ref="R25:U25"/>
    <mergeCell ref="E26:E27"/>
    <mergeCell ref="H26:I26"/>
    <mergeCell ref="J26:J27"/>
    <mergeCell ref="F26:F27"/>
    <mergeCell ref="G26:G27"/>
    <mergeCell ref="K26:K27"/>
    <mergeCell ref="L26:L27"/>
    <mergeCell ref="O26:O27"/>
    <mergeCell ref="P26:P27"/>
    <mergeCell ref="S26:S27"/>
    <mergeCell ref="T26:T27"/>
    <mergeCell ref="A16:E16"/>
    <mergeCell ref="A20:B20"/>
    <mergeCell ref="K14:L14"/>
    <mergeCell ref="B12:E12"/>
    <mergeCell ref="G12:I12"/>
    <mergeCell ref="B14:E14"/>
    <mergeCell ref="G14:I14"/>
    <mergeCell ref="B15:E15"/>
    <mergeCell ref="G15:I15"/>
    <mergeCell ref="N5:N6"/>
    <mergeCell ref="A3:B5"/>
    <mergeCell ref="C3:C6"/>
    <mergeCell ref="D3:D6"/>
    <mergeCell ref="E3:I4"/>
    <mergeCell ref="J3:U3"/>
    <mergeCell ref="J4:M4"/>
    <mergeCell ref="N4:Q4"/>
    <mergeCell ref="R4:U4"/>
    <mergeCell ref="P5:P6"/>
    <mergeCell ref="O5:O6"/>
    <mergeCell ref="T5:T6"/>
    <mergeCell ref="S5:S6"/>
    <mergeCell ref="Q5:Q6"/>
    <mergeCell ref="R5:R6"/>
    <mergeCell ref="U5:U6"/>
    <mergeCell ref="B11:E11"/>
    <mergeCell ref="G11:I11"/>
    <mergeCell ref="H5:I5"/>
    <mergeCell ref="J5:J6"/>
    <mergeCell ref="M5:M6"/>
    <mergeCell ref="E5:E6"/>
    <mergeCell ref="K5:K6"/>
    <mergeCell ref="L5:L6"/>
    <mergeCell ref="G5:G6"/>
    <mergeCell ref="F5:F6"/>
    <mergeCell ref="K11:L1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="80" zoomScaleNormal="90" zoomScaleSheetLayoutView="80" workbookViewId="0">
      <pane xSplit="4" ySplit="4" topLeftCell="E5" activePane="bottomRight" state="frozen"/>
      <selection pane="topRight" activeCell="D1" sqref="D1"/>
      <selection pane="bottomLeft" activeCell="A7" sqref="A7"/>
      <selection pane="bottomRight" activeCell="D12" sqref="A1:XFD1048576"/>
    </sheetView>
  </sheetViews>
  <sheetFormatPr defaultColWidth="9.140625" defaultRowHeight="15" x14ac:dyDescent="0.25"/>
  <cols>
    <col min="1" max="1" width="16.5703125" style="118" customWidth="1"/>
    <col min="2" max="3" width="15.42578125" style="118" customWidth="1"/>
    <col min="4" max="4" width="34.42578125" style="125" customWidth="1"/>
    <col min="5" max="5" width="64.7109375" style="125" customWidth="1"/>
    <col min="6" max="6" width="67.85546875" style="125" customWidth="1"/>
    <col min="7" max="7" width="23.42578125" style="125" customWidth="1"/>
    <col min="8" max="16384" width="9.140625" style="120"/>
  </cols>
  <sheetData>
    <row r="1" spans="1:7" x14ac:dyDescent="0.25">
      <c r="A1" s="117" t="s">
        <v>154</v>
      </c>
      <c r="D1" s="120"/>
      <c r="E1" s="120"/>
      <c r="F1" s="120"/>
      <c r="G1" s="120"/>
    </row>
    <row r="2" spans="1:7" x14ac:dyDescent="0.25">
      <c r="A2" s="119"/>
      <c r="B2" s="119"/>
      <c r="C2" s="119"/>
      <c r="D2" s="120"/>
      <c r="E2" s="120"/>
      <c r="F2" s="120"/>
      <c r="G2" s="120"/>
    </row>
    <row r="3" spans="1:7" s="121" customFormat="1" ht="12.75" x14ac:dyDescent="0.25">
      <c r="A3" s="246" t="s">
        <v>155</v>
      </c>
      <c r="B3" s="247"/>
      <c r="C3" s="206"/>
      <c r="D3" s="248" t="s">
        <v>156</v>
      </c>
      <c r="E3" s="249" t="s">
        <v>157</v>
      </c>
      <c r="F3" s="249" t="s">
        <v>158</v>
      </c>
      <c r="G3" s="250" t="s">
        <v>159</v>
      </c>
    </row>
    <row r="4" spans="1:7" s="121" customFormat="1" ht="25.5" x14ac:dyDescent="0.25">
      <c r="A4" s="207" t="s">
        <v>161</v>
      </c>
      <c r="B4" s="207" t="s">
        <v>162</v>
      </c>
      <c r="C4" s="207" t="s">
        <v>245</v>
      </c>
      <c r="D4" s="248"/>
      <c r="E4" s="249"/>
      <c r="F4" s="249"/>
      <c r="G4" s="251"/>
    </row>
    <row r="5" spans="1:7" s="121" customFormat="1" ht="12.75" x14ac:dyDescent="0.25">
      <c r="A5" s="133" t="s">
        <v>160</v>
      </c>
      <c r="B5" s="133" t="s">
        <v>160</v>
      </c>
      <c r="C5" s="133" t="s">
        <v>160</v>
      </c>
      <c r="D5" s="176" t="s">
        <v>163</v>
      </c>
      <c r="E5" s="126"/>
      <c r="F5" s="126" t="s">
        <v>211</v>
      </c>
      <c r="G5" s="208"/>
    </row>
    <row r="6" spans="1:7" s="121" customFormat="1" ht="12.75" x14ac:dyDescent="0.2">
      <c r="A6" s="133" t="s">
        <v>160</v>
      </c>
      <c r="B6" s="133" t="s">
        <v>160</v>
      </c>
      <c r="C6" s="133" t="s">
        <v>160</v>
      </c>
      <c r="D6" s="127" t="s">
        <v>193</v>
      </c>
      <c r="E6" s="128"/>
      <c r="F6" s="128" t="s">
        <v>194</v>
      </c>
      <c r="G6" s="208"/>
    </row>
    <row r="7" spans="1:7" s="121" customFormat="1" ht="12.75" x14ac:dyDescent="0.2">
      <c r="A7" s="133" t="s">
        <v>160</v>
      </c>
      <c r="B7" s="133" t="s">
        <v>160</v>
      </c>
      <c r="C7" s="133" t="s">
        <v>160</v>
      </c>
      <c r="D7" s="127" t="s">
        <v>170</v>
      </c>
      <c r="E7" s="128"/>
      <c r="F7" s="129" t="s">
        <v>195</v>
      </c>
      <c r="G7" s="208"/>
    </row>
    <row r="8" spans="1:7" s="121" customFormat="1" ht="12.75" x14ac:dyDescent="0.2">
      <c r="A8" s="133" t="s">
        <v>160</v>
      </c>
      <c r="B8" s="133" t="s">
        <v>160</v>
      </c>
      <c r="C8" s="133" t="s">
        <v>160</v>
      </c>
      <c r="D8" s="127" t="s">
        <v>196</v>
      </c>
      <c r="E8" s="128"/>
      <c r="F8" s="129" t="s">
        <v>216</v>
      </c>
      <c r="G8" s="208"/>
    </row>
    <row r="9" spans="1:7" s="121" customFormat="1" ht="12.75" x14ac:dyDescent="0.2">
      <c r="A9" s="133" t="s">
        <v>160</v>
      </c>
      <c r="B9" s="133" t="s">
        <v>160</v>
      </c>
      <c r="C9" s="133" t="s">
        <v>160</v>
      </c>
      <c r="D9" s="127" t="s">
        <v>172</v>
      </c>
      <c r="E9" s="128"/>
      <c r="F9" s="128" t="s">
        <v>197</v>
      </c>
      <c r="G9" s="208"/>
    </row>
    <row r="10" spans="1:7" s="121" customFormat="1" ht="15" customHeight="1" x14ac:dyDescent="0.2">
      <c r="A10" s="133" t="s">
        <v>160</v>
      </c>
      <c r="B10" s="133" t="s">
        <v>160</v>
      </c>
      <c r="C10" s="133" t="s">
        <v>160</v>
      </c>
      <c r="D10" s="127" t="s">
        <v>198</v>
      </c>
      <c r="E10" s="128"/>
      <c r="F10" s="129" t="s">
        <v>214</v>
      </c>
      <c r="G10" s="208"/>
    </row>
    <row r="11" spans="1:7" s="121" customFormat="1" ht="12.75" x14ac:dyDescent="0.2">
      <c r="A11" s="207" t="s">
        <v>30</v>
      </c>
      <c r="B11" s="133" t="s">
        <v>160</v>
      </c>
      <c r="C11" s="133" t="s">
        <v>160</v>
      </c>
      <c r="D11" s="127" t="s">
        <v>199</v>
      </c>
      <c r="E11" s="128"/>
      <c r="F11" s="128" t="s">
        <v>200</v>
      </c>
      <c r="G11" s="208"/>
    </row>
    <row r="12" spans="1:7" s="121" customFormat="1" ht="38.25" x14ac:dyDescent="0.2">
      <c r="A12" s="133" t="s">
        <v>160</v>
      </c>
      <c r="B12" s="133" t="s">
        <v>160</v>
      </c>
      <c r="C12" s="133" t="s">
        <v>160</v>
      </c>
      <c r="D12" s="127" t="s">
        <v>202</v>
      </c>
      <c r="E12" s="128"/>
      <c r="F12" s="128" t="s">
        <v>210</v>
      </c>
      <c r="G12" s="208"/>
    </row>
    <row r="13" spans="1:7" s="121" customFormat="1" ht="12.75" x14ac:dyDescent="0.2">
      <c r="A13" s="133" t="s">
        <v>160</v>
      </c>
      <c r="B13" s="133" t="s">
        <v>160</v>
      </c>
      <c r="C13" s="133" t="s">
        <v>160</v>
      </c>
      <c r="D13" s="127" t="s">
        <v>176</v>
      </c>
      <c r="E13" s="128"/>
      <c r="F13" s="128" t="s">
        <v>201</v>
      </c>
      <c r="G13" s="208"/>
    </row>
    <row r="14" spans="1:7" s="121" customFormat="1" ht="12.75" x14ac:dyDescent="0.2">
      <c r="A14" s="133" t="s">
        <v>160</v>
      </c>
      <c r="B14" s="133" t="s">
        <v>160</v>
      </c>
      <c r="C14" s="133" t="s">
        <v>160</v>
      </c>
      <c r="D14" s="127" t="s">
        <v>202</v>
      </c>
      <c r="E14" s="128"/>
      <c r="F14" s="128" t="s">
        <v>203</v>
      </c>
      <c r="G14" s="208"/>
    </row>
    <row r="15" spans="1:7" s="121" customFormat="1" ht="12.75" x14ac:dyDescent="0.25">
      <c r="A15" s="133" t="s">
        <v>160</v>
      </c>
      <c r="B15" s="133" t="s">
        <v>160</v>
      </c>
      <c r="C15" s="133" t="s">
        <v>30</v>
      </c>
      <c r="D15" s="176" t="s">
        <v>215</v>
      </c>
      <c r="E15" s="126"/>
      <c r="F15" s="126" t="s">
        <v>217</v>
      </c>
      <c r="G15" s="208"/>
    </row>
    <row r="16" spans="1:7" s="121" customFormat="1" ht="12.75" x14ac:dyDescent="0.25">
      <c r="A16" s="133" t="s">
        <v>160</v>
      </c>
      <c r="B16" s="133" t="s">
        <v>160</v>
      </c>
      <c r="C16" s="133" t="s">
        <v>30</v>
      </c>
      <c r="D16" s="176" t="s">
        <v>218</v>
      </c>
      <c r="E16" s="126"/>
      <c r="F16" s="126" t="s">
        <v>219</v>
      </c>
      <c r="G16" s="208"/>
    </row>
    <row r="17" spans="1:7" s="121" customFormat="1" ht="12.75" x14ac:dyDescent="0.25">
      <c r="A17" s="133" t="s">
        <v>30</v>
      </c>
      <c r="B17" s="133" t="s">
        <v>160</v>
      </c>
      <c r="C17" s="133" t="s">
        <v>30</v>
      </c>
      <c r="D17" s="176" t="s">
        <v>175</v>
      </c>
      <c r="E17" s="126"/>
      <c r="F17" s="121" t="s">
        <v>220</v>
      </c>
      <c r="G17" s="208"/>
    </row>
    <row r="18" spans="1:7" s="121" customFormat="1" ht="38.25" x14ac:dyDescent="0.25">
      <c r="A18" s="133" t="s">
        <v>160</v>
      </c>
      <c r="B18" s="133" t="s">
        <v>160</v>
      </c>
      <c r="C18" s="133" t="s">
        <v>30</v>
      </c>
      <c r="D18" s="176" t="s">
        <v>221</v>
      </c>
      <c r="E18" s="126"/>
      <c r="F18" s="126" t="s">
        <v>222</v>
      </c>
      <c r="G18" s="208"/>
    </row>
    <row r="19" spans="1:7" s="121" customFormat="1" ht="12.75" x14ac:dyDescent="0.25">
      <c r="A19" s="133" t="s">
        <v>30</v>
      </c>
      <c r="B19" s="133" t="s">
        <v>160</v>
      </c>
      <c r="C19" s="133" t="s">
        <v>30</v>
      </c>
      <c r="D19" s="176" t="s">
        <v>178</v>
      </c>
      <c r="E19" s="126"/>
      <c r="F19" s="126" t="s">
        <v>180</v>
      </c>
      <c r="G19" s="208"/>
    </row>
    <row r="20" spans="1:7" s="121" customFormat="1" ht="12.75" x14ac:dyDescent="0.25">
      <c r="A20" s="133" t="s">
        <v>30</v>
      </c>
      <c r="B20" s="133" t="s">
        <v>160</v>
      </c>
      <c r="C20" s="133" t="s">
        <v>30</v>
      </c>
      <c r="D20" s="176" t="s">
        <v>182</v>
      </c>
      <c r="E20" s="126"/>
      <c r="F20" s="126" t="s">
        <v>181</v>
      </c>
      <c r="G20" s="208"/>
    </row>
    <row r="21" spans="1:7" x14ac:dyDescent="0.2">
      <c r="A21" s="133" t="s">
        <v>160</v>
      </c>
      <c r="B21" s="133" t="s">
        <v>160</v>
      </c>
      <c r="C21" s="133" t="s">
        <v>30</v>
      </c>
      <c r="D21" s="127" t="s">
        <v>15</v>
      </c>
      <c r="E21" s="122" t="s">
        <v>165</v>
      </c>
      <c r="F21" s="122"/>
      <c r="G21" s="122"/>
    </row>
    <row r="22" spans="1:7" x14ac:dyDescent="0.2">
      <c r="A22" s="133" t="s">
        <v>160</v>
      </c>
      <c r="B22" s="133" t="s">
        <v>160</v>
      </c>
      <c r="C22" s="133" t="s">
        <v>30</v>
      </c>
      <c r="D22" s="127" t="s">
        <v>16</v>
      </c>
      <c r="E22" s="122" t="s">
        <v>166</v>
      </c>
      <c r="F22" s="122"/>
      <c r="G22" s="122"/>
    </row>
    <row r="23" spans="1:7" x14ac:dyDescent="0.2">
      <c r="A23" s="133" t="s">
        <v>160</v>
      </c>
      <c r="B23" s="133" t="s">
        <v>160</v>
      </c>
      <c r="C23" s="133" t="s">
        <v>160</v>
      </c>
      <c r="D23" s="127" t="s">
        <v>19</v>
      </c>
      <c r="E23" s="122" t="s">
        <v>167</v>
      </c>
      <c r="F23" s="122"/>
      <c r="G23" s="122"/>
    </row>
    <row r="24" spans="1:7" x14ac:dyDescent="0.2">
      <c r="A24" s="133" t="s">
        <v>160</v>
      </c>
      <c r="B24" s="133" t="s">
        <v>160</v>
      </c>
      <c r="C24" s="133" t="s">
        <v>160</v>
      </c>
      <c r="D24" s="127" t="s">
        <v>20</v>
      </c>
      <c r="E24" s="122" t="s">
        <v>168</v>
      </c>
      <c r="F24" s="124"/>
      <c r="G24" s="122"/>
    </row>
    <row r="25" spans="1:7" x14ac:dyDescent="0.2">
      <c r="A25" s="133" t="s">
        <v>160</v>
      </c>
      <c r="B25" s="133" t="s">
        <v>160</v>
      </c>
      <c r="C25" s="133" t="s">
        <v>160</v>
      </c>
      <c r="D25" s="127" t="s">
        <v>188</v>
      </c>
      <c r="E25" s="122" t="s">
        <v>189</v>
      </c>
      <c r="F25" s="124"/>
      <c r="G25" s="122"/>
    </row>
    <row r="26" spans="1:7" x14ac:dyDescent="0.2">
      <c r="A26" s="123" t="s">
        <v>160</v>
      </c>
      <c r="B26" s="123" t="s">
        <v>160</v>
      </c>
      <c r="C26" s="123" t="s">
        <v>160</v>
      </c>
      <c r="D26" s="127" t="s">
        <v>187</v>
      </c>
      <c r="E26" s="122" t="s">
        <v>190</v>
      </c>
      <c r="F26" s="124"/>
      <c r="G26" s="122"/>
    </row>
    <row r="27" spans="1:7" x14ac:dyDescent="0.2">
      <c r="A27" s="133" t="s">
        <v>160</v>
      </c>
      <c r="B27" s="133" t="s">
        <v>160</v>
      </c>
      <c r="C27" s="133" t="s">
        <v>30</v>
      </c>
      <c r="D27" s="127" t="s">
        <v>164</v>
      </c>
      <c r="E27" s="122"/>
      <c r="F27" s="122" t="s">
        <v>212</v>
      </c>
      <c r="G27" s="122"/>
    </row>
    <row r="28" spans="1:7" x14ac:dyDescent="0.2">
      <c r="A28" s="133" t="s">
        <v>160</v>
      </c>
      <c r="B28" s="133" t="s">
        <v>160</v>
      </c>
      <c r="C28" s="133" t="s">
        <v>30</v>
      </c>
      <c r="D28" s="127" t="s">
        <v>171</v>
      </c>
      <c r="E28" s="122"/>
      <c r="F28" s="122" t="s">
        <v>223</v>
      </c>
      <c r="G28" s="122"/>
    </row>
    <row r="29" spans="1:7" x14ac:dyDescent="0.2">
      <c r="A29" s="133" t="s">
        <v>160</v>
      </c>
      <c r="B29" s="133" t="s">
        <v>160</v>
      </c>
      <c r="C29" s="133" t="s">
        <v>30</v>
      </c>
      <c r="D29" s="127" t="s">
        <v>173</v>
      </c>
      <c r="E29" s="122"/>
      <c r="F29" s="122" t="s">
        <v>224</v>
      </c>
      <c r="G29" s="122"/>
    </row>
    <row r="30" spans="1:7" x14ac:dyDescent="0.2">
      <c r="A30" s="133" t="s">
        <v>160</v>
      </c>
      <c r="B30" s="133" t="s">
        <v>160</v>
      </c>
      <c r="C30" s="133" t="s">
        <v>30</v>
      </c>
      <c r="D30" s="127" t="s">
        <v>177</v>
      </c>
      <c r="E30" s="122"/>
      <c r="F30" s="122" t="s">
        <v>225</v>
      </c>
      <c r="G30" s="122"/>
    </row>
    <row r="31" spans="1:7" x14ac:dyDescent="0.25">
      <c r="A31" s="172" t="s">
        <v>160</v>
      </c>
      <c r="B31" s="172" t="s">
        <v>30</v>
      </c>
      <c r="C31" s="172" t="s">
        <v>30</v>
      </c>
      <c r="D31" s="177" t="s">
        <v>247</v>
      </c>
      <c r="E31" s="126"/>
      <c r="F31" s="126" t="s">
        <v>249</v>
      </c>
      <c r="G31" s="126"/>
    </row>
    <row r="32" spans="1:7" x14ac:dyDescent="0.25">
      <c r="A32" s="172" t="s">
        <v>160</v>
      </c>
      <c r="B32" s="172" t="s">
        <v>30</v>
      </c>
      <c r="C32" s="172" t="s">
        <v>30</v>
      </c>
      <c r="D32" s="177" t="s">
        <v>248</v>
      </c>
      <c r="E32" s="126"/>
      <c r="F32" s="126" t="s">
        <v>250</v>
      </c>
      <c r="G32" s="126"/>
    </row>
  </sheetData>
  <mergeCells count="5">
    <mergeCell ref="A3:B3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шапка</vt:lpstr>
      <vt:lpstr>Р1 (общий)</vt:lpstr>
      <vt:lpstr>Р2 (для Правительства)</vt:lpstr>
      <vt:lpstr>Р3 (платежи)</vt:lpstr>
      <vt:lpstr>Р4 (условия)</vt:lpstr>
      <vt:lpstr>Показатели</vt:lpstr>
      <vt:lpstr>Показатели!Заголовки_для_печати</vt:lpstr>
      <vt:lpstr>Показатели!Область_печати</vt:lpstr>
      <vt:lpstr>'Р1 (общий)'!Область_печати</vt:lpstr>
      <vt:lpstr>'Р2 (для Правительства)'!Область_печати</vt:lpstr>
      <vt:lpstr>'Р3 (платежи)'!Область_печати</vt:lpstr>
      <vt:lpstr>'Р4 (условия)'!Область_печати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2015-06-10T10:38:37Z</dcterms:created>
  <dcterms:modified xsi:type="dcterms:W3CDTF">2015-06-11T10:21:43Z</dcterms:modified>
</cp:coreProperties>
</file>