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41_Часть 1" sheetId="1" r:id="rId1"/>
    <sheet name="П41_Часть2" sheetId="2" r:id="rId2"/>
    <sheet name="Задолженность" sheetId="3" r:id="rId3"/>
  </sheets>
  <definedNames>
    <definedName name="_xlnm.Print_Titles" localSheetId="2">'Задолженность'!$A:$A,'Задолженность'!$3:$3</definedName>
    <definedName name="_xlnm.Print_Titles" localSheetId="0">'П41_Часть 1'!$A:$A,'П41_Часть 1'!$3:$4</definedName>
    <definedName name="_xlnm.Print_Titles" localSheetId="1">'П41_Часть2'!$A:$A,'П41_Часть2'!$3:$4</definedName>
  </definedNames>
  <calcPr fullCalcOnLoad="1"/>
</workbook>
</file>

<file path=xl/sharedStrings.xml><?xml version="1.0" encoding="utf-8"?>
<sst xmlns="http://schemas.openxmlformats.org/spreadsheetml/2006/main" count="690" uniqueCount="140">
  <si>
    <t>Показатели кредитоспособности и соблюдения требований бюджетного кодекса</t>
  </si>
  <si>
    <t>на 01.04.2004</t>
  </si>
  <si>
    <t>Кол-во нарушений</t>
  </si>
  <si>
    <t>Отношение объема долга субъекта Федерации к объему доходов бюджета субъкта Федерации без учета финансовой помощи из федерального бюджета</t>
  </si>
  <si>
    <t>Условие отношения полного долга субъекта Федерации к объему доходов бюджета субъекта Федерации без учета финансовой помощи из федерального бюджета</t>
  </si>
  <si>
    <t>Отношение расходов на обслуживание долга субъекта Федерации к расходам бюджета субъекта Федерации</t>
  </si>
  <si>
    <t>Условие отношения расходов на обслуживание долга субъекта Федерации к расходам бюджета субъекта Федерации</t>
  </si>
  <si>
    <t xml:space="preserve">Отношение дефицита бюджета субъекта Федерации к объему доходов бюджета субъекта Федерации без учета финансовой помощи из федерального бюджета </t>
  </si>
  <si>
    <t>Условие отношения дефицита бюджета субъекта Федерации к объему доходов бюджета субъекта Федерации без учета финансовой помощи из федерального бюджета</t>
  </si>
  <si>
    <t>Отношение текущих расходов бюджета субъекта Федерации к доходам субъекта Федерации</t>
  </si>
  <si>
    <t>Условие отношения текущих расходов бюджета субъекта Федерации к доходам субъекта Федерации</t>
  </si>
  <si>
    <t>Сумма просроченной (неурегулированной) задолженности по долговым обязательствам субъекта Федерации (тыс. руб.)</t>
  </si>
  <si>
    <t>Условие суммы просроченной (неурегулированной) задолженности по долговым обязательствам субъекта Федерации</t>
  </si>
  <si>
    <t>Доля трансфертов из ФФПР в собственных доходах бюджета субъекта Федерации с учетом финансовой помощи из ФФПР</t>
  </si>
  <si>
    <t>Условие отношения ФФПР к собственным доходам с учетом ФФПР</t>
  </si>
  <si>
    <t>Доля бюджетных кредитов юридическим лицам в расходах бюджета СФ (только для регионов, получающих трансферты ФФПР)</t>
  </si>
  <si>
    <t>Условие доли бюджетных кредитов юридическим лицам в расходах бюджета субъекта Федерации</t>
  </si>
  <si>
    <t>Отношение величины государственных гарантий субъекта Федерации к расходам бюджета субъекта (только для регионов, получающих трансферты ФФПР)</t>
  </si>
  <si>
    <t>Условие отношения величины государственных гарантий субъекта Федерации к расходам бюджета субъекта Федерации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</si>
  <si>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</si>
  <si>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</si>
  <si>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</si>
  <si>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</si>
  <si>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</si>
  <si>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</si>
  <si>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</si>
  <si>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</si>
  <si>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</si>
  <si>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</si>
  <si>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</si>
  <si>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</si>
  <si>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</si>
  <si>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</si>
  <si>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</si>
  <si>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</si>
  <si>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</si>
  <si>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</si>
  <si>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</si>
  <si>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</si>
  <si>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</si>
  <si>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</si>
  <si>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</si>
  <si>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</si>
  <si>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</si>
  <si>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</si>
  <si>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</si>
  <si>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Санкт-Петербург</t>
  </si>
  <si>
    <t>Ненецкий автономный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</si>
  <si>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</si>
  <si>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</si>
  <si>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</si>
  <si>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</si>
  <si>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</si>
  <si>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</si>
  <si>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</si>
  <si>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</si>
  <si>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</si>
  <si>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</si>
  <si>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</si>
  <si>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</si>
  <si>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</si>
  <si>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</si>
  <si>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</si>
  <si>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</si>
  <si>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</si>
  <si>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</si>
  <si>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</si>
  <si>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</si>
  <si>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</si>
  <si>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</si>
  <si>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</si>
  <si>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Пермская область</t>
  </si>
  <si>
    <t>Самарская область</t>
  </si>
  <si>
    <t>Саратовская область</t>
  </si>
  <si>
    <t>Ульяновская область</t>
  </si>
  <si>
    <t>Коми Пермяцкий автономный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</si>
  <si>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</si>
  <si>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</si>
  <si>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</si>
  <si>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</si>
  <si>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</si>
  <si>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Ямало-Ненецкий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</si>
  <si>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</si>
  <si>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</si>
  <si>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</si>
  <si>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</si>
  <si>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</si>
  <si>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</si>
  <si>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</si>
  <si>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</si>
  <si>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</si>
  <si>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</si>
  <si>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</si>
  <si>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</si>
  <si>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>Агинский Бурятский автономный округ</t>
  </si>
  <si>
    <t>Таймырский (Долгано-Ненецкий) автономный округ</t>
  </si>
  <si>
    <t>Усть-Ордынский Бурятский автономный округ</t>
  </si>
  <si>
    <t>Эвенкийский автономный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</si>
  <si>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</si>
  <si>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</si>
  <si>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</si>
  <si>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</si>
  <si>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</si>
  <si>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</si>
  <si>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</si>
  <si>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Еврейская автономная область</t>
  </si>
  <si>
    <t>Корякский автономный округ</t>
  </si>
  <si>
    <t>Чукотский автономный округ</t>
  </si>
  <si>
    <t>Профицит</t>
  </si>
  <si>
    <t>Не получатель</t>
  </si>
  <si>
    <t>Нормативное значение</t>
  </si>
  <si>
    <t>Не выполнено</t>
  </si>
  <si>
    <t>Центральный федеральный округ</t>
  </si>
  <si>
    <t>Северо-Западный федеральный округ</t>
  </si>
  <si>
    <t>Южный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</si>
  <si>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</si>
  <si>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</si>
  <si>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</si>
  <si>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</si>
  <si>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Показатели качества управления бюждетом</t>
  </si>
  <si>
    <t>Исполнение бюджета  по налоговым доходам в процентах от первоначально утвержденного значения налоговых доходов</t>
  </si>
  <si>
    <t>Условие исполнения бюджета по налоговым доходам в процентах от первоначально утвержденного значения налоговых доходов</t>
  </si>
  <si>
    <t>Кредиторская задолженность по оплате труда и начислениям по оплате труда, мес.</t>
  </si>
  <si>
    <t>Условие кредиторской задолженности по оплате коммунальных услуг, в месяцах</t>
  </si>
  <si>
    <t>Кредиторская задолженность по оплате коммунальных услуг, мес.</t>
  </si>
  <si>
    <t>Доля  оплаты коммунальных услуг населением, процентов от себестоимости</t>
  </si>
  <si>
    <t>Условие доли  оплаты коммунальных услуг населением, процентов  от себестоимости</t>
  </si>
  <si>
    <t>Максимально допустимая доля собственных расходов граждан на оплату жилья и коммунальных услуг в совокупном доходе семьи, в %</t>
  </si>
  <si>
    <t>Условие максимально допустимой доли собственных расходов граждан на оплату жилья и коммунальных услуг в совокупном доходе семьи</t>
  </si>
  <si>
    <t>Отношение тарифа на электроэнергию для промышленности к тарифу для населения (по региону)</t>
  </si>
  <si>
    <t>Условие отношения тарифа на электроэнергию для промышленности к тарифу для населения</t>
  </si>
  <si>
    <t>Отношение тарифа на теплоэнергию для промышленности к тарифу для населения (по региону)</t>
  </si>
  <si>
    <t>Условие отношения тарифа на теплоэнергию для промышленности к тарифу для населения</t>
  </si>
  <si>
    <t>Ошибка в отчетности</t>
  </si>
  <si>
    <t>Задолженность</t>
  </si>
  <si>
    <t>Сведения об обязательствах субъектов Российской Федерации перед федеральным бюджетом по связанным кредитам правительств иностранных государств, банков и фирм, а также по бюджетным кредитам, выданным Минфином России в иностранной валюте</t>
  </si>
  <si>
    <t>Объем обязательств субъектов Российской Федерации (по номинальной стоимости),  возникших в результате размещения ценных бумаг, сроки погашения по которым истекли или в Минфин России не представлена информация об их погашении</t>
  </si>
  <si>
    <t>Обязательства (в т.ч. гарантии) субъектов и  муниципальных образований Российской Федерации по займам международных финансовых организаций</t>
  </si>
  <si>
    <t>Итого</t>
  </si>
  <si>
    <t>ошибка отчетности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</si>
</sst>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lt;=&quot;#,##0"/>
    <numFmt numFmtId="165" formatCode="#,##0.000"/>
    <numFmt numFmtId="166" formatCode="&quot;&lt;=&quot;#,##0.00"/>
    <numFmt numFmtId="167" formatCode="&quot;=&quot;#,##0"/>
    <numFmt numFmtId="168" formatCode="#,##0.0&quot;%&quot;"/>
    <numFmt numFmtId="169" formatCode="&quot;&lt;&quot;#,##0&quot;%&quot;"/>
    <numFmt numFmtId="170" formatCode="#,##0&quot;%&quot;"/>
    <numFmt numFmtId="171" formatCode="&quot;&gt;&quot;#,##0&quot;%&quot;"/>
    <numFmt numFmtId="172" formatCode="#,##0.00&quot; мес.&quot;"/>
    <numFmt numFmtId="173" formatCode="&quot;&lt;&quot;#,##0&quot; мес&quot;"/>
    <numFmt numFmtId="174" formatCode="&quot;&lt;=&quot;#,##0.0"/>
  </numFmts>
  <fonts count="9">
    <font>
      <sz val="10"/>
      <name val="Arial Cyr"/>
      <family val="0"/>
    </font>
    <font>
      <b/>
      <i/>
      <sz val="21.75"/>
      <color indexed="18"/>
      <name val="Times New Roman"/>
      <family val="1"/>
    </font>
    <font>
      <b/>
      <sz val="15.75"/>
      <color indexed="8"/>
      <name val="Courier New"/>
      <family val="3"/>
    </font>
    <font>
      <sz val="6.75"/>
      <color indexed="8"/>
      <name val="Small Fonts"/>
      <family val="2"/>
    </font>
    <font>
      <sz val="8.25"/>
      <color indexed="8"/>
      <name val="Arial"/>
      <family val="2"/>
    </font>
    <font>
      <sz val="8.25"/>
      <color indexed="8"/>
      <name val="Times New Roman"/>
      <family val="1"/>
    </font>
    <font>
      <sz val="8.25"/>
      <color indexed="8"/>
      <name val="MS Sans Serif"/>
      <family val="2"/>
    </font>
    <font>
      <b/>
      <sz val="12"/>
      <color indexed="18"/>
      <name val="Courier New"/>
      <family val="3"/>
    </font>
    <font>
      <b/>
      <i/>
      <sz val="8.2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hair"/>
      <top style="thin"/>
      <bottom>
        <color indexed="63"/>
      </bottom>
    </border>
    <border>
      <left style="thin"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63"/>
      </left>
      <right style="hair"/>
      <top style="hair"/>
      <bottom style="hair"/>
    </border>
    <border>
      <left style="thin"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66" fontId="5" fillId="0" borderId="7" xfId="0" applyNumberFormat="1" applyFont="1" applyBorder="1" applyAlignment="1">
      <alignment horizontal="right" vertical="center" wrapText="1"/>
    </xf>
    <xf numFmtId="166" fontId="5" fillId="0" borderId="8" xfId="0" applyNumberFormat="1" applyFont="1" applyBorder="1" applyAlignment="1">
      <alignment horizontal="right" vertical="center" wrapText="1"/>
    </xf>
    <xf numFmtId="167" fontId="5" fillId="0" borderId="7" xfId="0" applyNumberFormat="1" applyFont="1" applyBorder="1" applyAlignment="1">
      <alignment horizontal="right" vertical="center" wrapText="1"/>
    </xf>
    <xf numFmtId="169" fontId="5" fillId="0" borderId="7" xfId="0" applyNumberFormat="1" applyFont="1" applyBorder="1" applyAlignment="1">
      <alignment horizontal="right" vertical="center" wrapText="1"/>
    </xf>
    <xf numFmtId="166" fontId="5" fillId="0" borderId="9" xfId="0" applyNumberFormat="1" applyFont="1" applyBorder="1" applyAlignment="1">
      <alignment horizontal="right" vertical="center" wrapText="1"/>
    </xf>
    <xf numFmtId="166" fontId="5" fillId="0" borderId="10" xfId="0" applyNumberFormat="1" applyFont="1" applyBorder="1" applyAlignment="1">
      <alignment horizontal="right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4" fontId="5" fillId="3" borderId="7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right" vertical="center" wrapText="1"/>
    </xf>
    <xf numFmtId="165" fontId="5" fillId="2" borderId="8" xfId="0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right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167" fontId="5" fillId="0" borderId="8" xfId="0" applyNumberFormat="1" applyFont="1" applyBorder="1" applyAlignment="1">
      <alignment horizontal="center" vertical="center" wrapText="1"/>
    </xf>
    <xf numFmtId="168" fontId="5" fillId="2" borderId="7" xfId="0" applyNumberFormat="1" applyFont="1" applyFill="1" applyBorder="1" applyAlignment="1">
      <alignment horizontal="right" vertical="center" wrapText="1"/>
    </xf>
    <xf numFmtId="168" fontId="5" fillId="3" borderId="7" xfId="0" applyNumberFormat="1" applyFont="1" applyFill="1" applyBorder="1" applyAlignment="1">
      <alignment horizontal="right" vertical="center" wrapText="1"/>
    </xf>
    <xf numFmtId="169" fontId="5" fillId="0" borderId="7" xfId="0" applyNumberFormat="1" applyFont="1" applyBorder="1" applyAlignment="1">
      <alignment horizontal="center" vertical="center" wrapText="1"/>
    </xf>
    <xf numFmtId="168" fontId="5" fillId="3" borderId="8" xfId="0" applyNumberFormat="1" applyFont="1" applyFill="1" applyBorder="1" applyAlignment="1">
      <alignment horizontal="right" vertical="center" wrapText="1"/>
    </xf>
    <xf numFmtId="169" fontId="5" fillId="0" borderId="8" xfId="0" applyNumberFormat="1" applyFont="1" applyBorder="1" applyAlignment="1">
      <alignment horizontal="center" vertical="center" wrapText="1"/>
    </xf>
    <xf numFmtId="166" fontId="5" fillId="0" borderId="9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165" fontId="5" fillId="2" borderId="12" xfId="0" applyNumberFormat="1" applyFont="1" applyFill="1" applyBorder="1" applyAlignment="1">
      <alignment horizontal="right" vertical="center" wrapText="1"/>
    </xf>
    <xf numFmtId="166" fontId="5" fillId="0" borderId="12" xfId="0" applyNumberFormat="1" applyFont="1" applyBorder="1" applyAlignment="1">
      <alignment horizontal="right" vertical="center" wrapText="1"/>
    </xf>
    <xf numFmtId="4" fontId="5" fillId="3" borderId="12" xfId="0" applyNumberFormat="1" applyFont="1" applyFill="1" applyBorder="1" applyAlignment="1">
      <alignment horizontal="right" vertical="center" wrapText="1"/>
    </xf>
    <xf numFmtId="167" fontId="5" fillId="0" borderId="12" xfId="0" applyNumberFormat="1" applyFont="1" applyBorder="1" applyAlignment="1">
      <alignment horizontal="center" vertical="center" wrapText="1"/>
    </xf>
    <xf numFmtId="168" fontId="5" fillId="2" borderId="12" xfId="0" applyNumberFormat="1" applyFont="1" applyFill="1" applyBorder="1" applyAlignment="1">
      <alignment horizontal="right" vertical="center" wrapText="1"/>
    </xf>
    <xf numFmtId="169" fontId="5" fillId="0" borderId="12" xfId="0" applyNumberFormat="1" applyFont="1" applyBorder="1" applyAlignment="1">
      <alignment horizontal="right" vertical="center" wrapText="1"/>
    </xf>
    <xf numFmtId="166" fontId="5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165" fontId="5" fillId="0" borderId="15" xfId="0" applyNumberFormat="1" applyFont="1" applyBorder="1" applyAlignment="1">
      <alignment horizontal="right" vertical="center" wrapText="1"/>
    </xf>
    <xf numFmtId="166" fontId="5" fillId="0" borderId="15" xfId="0" applyNumberFormat="1" applyFont="1" applyBorder="1" applyAlignment="1">
      <alignment horizontal="right" vertical="center" wrapText="1"/>
    </xf>
    <xf numFmtId="167" fontId="5" fillId="0" borderId="15" xfId="0" applyNumberFormat="1" applyFont="1" applyBorder="1" applyAlignment="1">
      <alignment horizontal="right" vertical="center" wrapText="1"/>
    </xf>
    <xf numFmtId="168" fontId="5" fillId="0" borderId="15" xfId="0" applyNumberFormat="1" applyFont="1" applyBorder="1" applyAlignment="1">
      <alignment horizontal="right" vertical="center" wrapText="1"/>
    </xf>
    <xf numFmtId="169" fontId="5" fillId="0" borderId="15" xfId="0" applyNumberFormat="1" applyFont="1" applyBorder="1" applyAlignment="1">
      <alignment horizontal="right" vertical="center" wrapText="1"/>
    </xf>
    <xf numFmtId="166" fontId="5" fillId="0" borderId="16" xfId="0" applyNumberFormat="1" applyFont="1" applyBorder="1" applyAlignment="1">
      <alignment horizontal="right" vertical="center" wrapText="1"/>
    </xf>
    <xf numFmtId="0" fontId="8" fillId="0" borderId="17" xfId="0" applyFont="1" applyFill="1" applyBorder="1" applyAlignment="1">
      <alignment horizontal="left"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164" fontId="5" fillId="0" borderId="17" xfId="0" applyNumberFormat="1" applyFont="1" applyFill="1" applyBorder="1" applyAlignment="1">
      <alignment horizontal="right" vertical="center" wrapText="1"/>
    </xf>
    <xf numFmtId="165" fontId="5" fillId="0" borderId="17" xfId="0" applyNumberFormat="1" applyFont="1" applyFill="1" applyBorder="1" applyAlignment="1">
      <alignment horizontal="right" vertical="center" wrapText="1"/>
    </xf>
    <xf numFmtId="166" fontId="5" fillId="0" borderId="17" xfId="0" applyNumberFormat="1" applyFont="1" applyFill="1" applyBorder="1" applyAlignment="1">
      <alignment horizontal="right" vertical="center" wrapText="1"/>
    </xf>
    <xf numFmtId="167" fontId="5" fillId="0" borderId="17" xfId="0" applyNumberFormat="1" applyFont="1" applyFill="1" applyBorder="1" applyAlignment="1">
      <alignment horizontal="right" vertical="center" wrapText="1"/>
    </xf>
    <xf numFmtId="168" fontId="5" fillId="0" borderId="17" xfId="0" applyNumberFormat="1" applyFont="1" applyFill="1" applyBorder="1" applyAlignment="1">
      <alignment horizontal="right" vertical="center" wrapText="1"/>
    </xf>
    <xf numFmtId="169" fontId="5" fillId="0" borderId="17" xfId="0" applyNumberFormat="1" applyFont="1" applyFill="1" applyBorder="1" applyAlignment="1">
      <alignment horizontal="right" vertical="center" wrapText="1"/>
    </xf>
    <xf numFmtId="165" fontId="5" fillId="3" borderId="12" xfId="0" applyNumberFormat="1" applyFont="1" applyFill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7" fontId="5" fillId="0" borderId="12" xfId="0" applyNumberFormat="1" applyFont="1" applyBorder="1" applyAlignment="1">
      <alignment horizontal="right" vertical="center" wrapText="1"/>
    </xf>
    <xf numFmtId="4" fontId="5" fillId="2" borderId="15" xfId="0" applyNumberFormat="1" applyFont="1" applyFill="1" applyBorder="1" applyAlignment="1">
      <alignment horizontal="right" vertical="center" wrapText="1"/>
    </xf>
    <xf numFmtId="165" fontId="5" fillId="2" borderId="15" xfId="0" applyNumberFormat="1" applyFont="1" applyFill="1" applyBorder="1" applyAlignment="1">
      <alignment horizontal="right" vertical="center" wrapText="1"/>
    </xf>
    <xf numFmtId="4" fontId="5" fillId="3" borderId="15" xfId="0" applyNumberFormat="1" applyFont="1" applyFill="1" applyBorder="1" applyAlignment="1">
      <alignment horizontal="right" vertical="center" wrapText="1"/>
    </xf>
    <xf numFmtId="167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7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 wrapText="1"/>
    </xf>
    <xf numFmtId="168" fontId="5" fillId="3" borderId="12" xfId="0" applyNumberFormat="1" applyFont="1" applyFill="1" applyBorder="1" applyAlignment="1">
      <alignment horizontal="right" vertical="center" wrapText="1"/>
    </xf>
    <xf numFmtId="16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8" fontId="5" fillId="2" borderId="15" xfId="0" applyNumberFormat="1" applyFont="1" applyFill="1" applyBorder="1" applyAlignment="1">
      <alignment horizontal="right" vertical="center" wrapText="1"/>
    </xf>
    <xf numFmtId="165" fontId="5" fillId="3" borderId="15" xfId="0" applyNumberFormat="1" applyFont="1" applyFill="1" applyBorder="1" applyAlignment="1">
      <alignment horizontal="right" vertical="center" wrapText="1"/>
    </xf>
    <xf numFmtId="166" fontId="5" fillId="0" borderId="16" xfId="0" applyNumberFormat="1" applyFont="1" applyBorder="1" applyAlignment="1">
      <alignment horizontal="center" vertical="center" wrapText="1"/>
    </xf>
    <xf numFmtId="166" fontId="5" fillId="0" borderId="17" xfId="0" applyNumberFormat="1" applyFont="1" applyFill="1" applyBorder="1" applyAlignment="1">
      <alignment horizontal="center" vertical="center" wrapText="1"/>
    </xf>
    <xf numFmtId="168" fontId="5" fillId="3" borderId="15" xfId="0" applyNumberFormat="1" applyFont="1" applyFill="1" applyBorder="1" applyAlignment="1">
      <alignment horizontal="right" vertical="center" wrapText="1"/>
    </xf>
    <xf numFmtId="169" fontId="5" fillId="0" borderId="15" xfId="0" applyNumberFormat="1" applyFont="1" applyBorder="1" applyAlignment="1">
      <alignment horizontal="center" vertical="center" wrapText="1"/>
    </xf>
    <xf numFmtId="169" fontId="5" fillId="0" borderId="17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71" fontId="5" fillId="0" borderId="7" xfId="0" applyNumberFormat="1" applyFont="1" applyBorder="1" applyAlignment="1">
      <alignment horizontal="right" vertical="center" wrapText="1"/>
    </xf>
    <xf numFmtId="171" fontId="5" fillId="0" borderId="8" xfId="0" applyNumberFormat="1" applyFont="1" applyBorder="1" applyAlignment="1">
      <alignment horizontal="right" vertical="center" wrapText="1"/>
    </xf>
    <xf numFmtId="173" fontId="5" fillId="0" borderId="7" xfId="0" applyNumberFormat="1" applyFont="1" applyBorder="1" applyAlignment="1">
      <alignment horizontal="right" vertical="center" wrapText="1"/>
    </xf>
    <xf numFmtId="173" fontId="5" fillId="0" borderId="8" xfId="0" applyNumberFormat="1" applyFont="1" applyBorder="1" applyAlignment="1">
      <alignment horizontal="right" vertical="center" wrapText="1"/>
    </xf>
    <xf numFmtId="174" fontId="5" fillId="0" borderId="7" xfId="0" applyNumberFormat="1" applyFont="1" applyBorder="1" applyAlignment="1">
      <alignment horizontal="right" vertical="center" wrapText="1"/>
    </xf>
    <xf numFmtId="174" fontId="5" fillId="0" borderId="9" xfId="0" applyNumberFormat="1" applyFont="1" applyBorder="1" applyAlignment="1">
      <alignment horizontal="right" vertical="center" wrapText="1"/>
    </xf>
    <xf numFmtId="170" fontId="5" fillId="2" borderId="7" xfId="0" applyNumberFormat="1" applyFont="1" applyFill="1" applyBorder="1" applyAlignment="1">
      <alignment horizontal="right" vertical="center" wrapText="1"/>
    </xf>
    <xf numFmtId="170" fontId="5" fillId="3" borderId="7" xfId="0" applyNumberFormat="1" applyFont="1" applyFill="1" applyBorder="1" applyAlignment="1">
      <alignment horizontal="right" vertical="center" wrapText="1"/>
    </xf>
    <xf numFmtId="171" fontId="5" fillId="0" borderId="7" xfId="0" applyNumberFormat="1" applyFont="1" applyBorder="1" applyAlignment="1">
      <alignment horizontal="center" vertical="center" wrapText="1"/>
    </xf>
    <xf numFmtId="170" fontId="5" fillId="2" borderId="8" xfId="0" applyNumberFormat="1" applyFont="1" applyFill="1" applyBorder="1" applyAlignment="1">
      <alignment horizontal="right" vertical="center" wrapText="1"/>
    </xf>
    <xf numFmtId="173" fontId="5" fillId="0" borderId="7" xfId="0" applyNumberFormat="1" applyFont="1" applyBorder="1" applyAlignment="1">
      <alignment horizontal="center" vertical="center" wrapText="1"/>
    </xf>
    <xf numFmtId="173" fontId="5" fillId="0" borderId="8" xfId="0" applyNumberFormat="1" applyFont="1" applyBorder="1" applyAlignment="1">
      <alignment horizontal="center" vertical="center" wrapText="1"/>
    </xf>
    <xf numFmtId="171" fontId="5" fillId="0" borderId="8" xfId="0" applyNumberFormat="1" applyFont="1" applyBorder="1" applyAlignment="1">
      <alignment horizontal="center" vertical="center" wrapText="1"/>
    </xf>
    <xf numFmtId="168" fontId="5" fillId="2" borderId="8" xfId="0" applyNumberFormat="1" applyFont="1" applyFill="1" applyBorder="1" applyAlignment="1">
      <alignment horizontal="right" vertical="center" wrapText="1"/>
    </xf>
    <xf numFmtId="174" fontId="5" fillId="0" borderId="7" xfId="0" applyNumberFormat="1" applyFont="1" applyBorder="1" applyAlignment="1">
      <alignment horizontal="center" vertical="center" wrapText="1"/>
    </xf>
    <xf numFmtId="174" fontId="5" fillId="0" borderId="8" xfId="0" applyNumberFormat="1" applyFont="1" applyBorder="1" applyAlignment="1">
      <alignment horizontal="center" vertical="center" wrapText="1"/>
    </xf>
    <xf numFmtId="174" fontId="5" fillId="0" borderId="9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0" fontId="5" fillId="2" borderId="12" xfId="0" applyNumberFormat="1" applyFont="1" applyFill="1" applyBorder="1" applyAlignment="1">
      <alignment horizontal="right" vertical="center" wrapText="1"/>
    </xf>
    <xf numFmtId="171" fontId="5" fillId="0" borderId="12" xfId="0" applyNumberFormat="1" applyFont="1" applyBorder="1" applyAlignment="1">
      <alignment horizontal="right" vertical="center" wrapText="1"/>
    </xf>
    <xf numFmtId="173" fontId="5" fillId="0" borderId="12" xfId="0" applyNumberFormat="1" applyFont="1" applyBorder="1" applyAlignment="1">
      <alignment horizontal="right" vertical="center" wrapText="1"/>
    </xf>
    <xf numFmtId="174" fontId="5" fillId="0" borderId="12" xfId="0" applyNumberFormat="1" applyFont="1" applyBorder="1" applyAlignment="1">
      <alignment horizontal="right" vertical="center" wrapText="1"/>
    </xf>
    <xf numFmtId="174" fontId="5" fillId="0" borderId="13" xfId="0" applyNumberFormat="1" applyFont="1" applyBorder="1" applyAlignment="1">
      <alignment horizontal="center" vertical="center" wrapText="1"/>
    </xf>
    <xf numFmtId="170" fontId="5" fillId="0" borderId="15" xfId="0" applyNumberFormat="1" applyFont="1" applyBorder="1" applyAlignment="1">
      <alignment horizontal="right" vertical="center" wrapText="1"/>
    </xf>
    <xf numFmtId="171" fontId="5" fillId="0" borderId="15" xfId="0" applyNumberFormat="1" applyFont="1" applyBorder="1" applyAlignment="1">
      <alignment horizontal="right" vertical="center" wrapText="1"/>
    </xf>
    <xf numFmtId="172" fontId="5" fillId="0" borderId="15" xfId="0" applyNumberFormat="1" applyFont="1" applyBorder="1" applyAlignment="1">
      <alignment horizontal="right" vertical="center" wrapText="1"/>
    </xf>
    <xf numFmtId="173" fontId="5" fillId="0" borderId="15" xfId="0" applyNumberFormat="1" applyFont="1" applyBorder="1" applyAlignment="1">
      <alignment horizontal="right" vertical="center" wrapText="1"/>
    </xf>
    <xf numFmtId="174" fontId="5" fillId="0" borderId="15" xfId="0" applyNumberFormat="1" applyFont="1" applyBorder="1" applyAlignment="1">
      <alignment horizontal="right" vertical="center" wrapText="1"/>
    </xf>
    <xf numFmtId="174" fontId="5" fillId="0" borderId="16" xfId="0" applyNumberFormat="1" applyFont="1" applyBorder="1" applyAlignment="1">
      <alignment horizontal="right" vertical="center" wrapText="1"/>
    </xf>
    <xf numFmtId="170" fontId="5" fillId="0" borderId="17" xfId="0" applyNumberFormat="1" applyFont="1" applyFill="1" applyBorder="1" applyAlignment="1">
      <alignment horizontal="right" vertical="center" wrapText="1"/>
    </xf>
    <xf numFmtId="171" fontId="5" fillId="0" borderId="17" xfId="0" applyNumberFormat="1" applyFont="1" applyFill="1" applyBorder="1" applyAlignment="1">
      <alignment horizontal="right" vertical="center" wrapText="1"/>
    </xf>
    <xf numFmtId="172" fontId="5" fillId="0" borderId="17" xfId="0" applyNumberFormat="1" applyFont="1" applyFill="1" applyBorder="1" applyAlignment="1">
      <alignment horizontal="right" vertical="center" wrapText="1"/>
    </xf>
    <xf numFmtId="173" fontId="5" fillId="0" borderId="17" xfId="0" applyNumberFormat="1" applyFont="1" applyFill="1" applyBorder="1" applyAlignment="1">
      <alignment horizontal="right" vertical="center" wrapText="1"/>
    </xf>
    <xf numFmtId="174" fontId="5" fillId="0" borderId="17" xfId="0" applyNumberFormat="1" applyFont="1" applyFill="1" applyBorder="1" applyAlignment="1">
      <alignment horizontal="right" vertical="center" wrapText="1"/>
    </xf>
    <xf numFmtId="174" fontId="5" fillId="0" borderId="12" xfId="0" applyNumberFormat="1" applyFont="1" applyBorder="1" applyAlignment="1">
      <alignment horizontal="center" vertical="center" wrapText="1"/>
    </xf>
    <xf numFmtId="174" fontId="5" fillId="0" borderId="13" xfId="0" applyNumberFormat="1" applyFont="1" applyBorder="1" applyAlignment="1">
      <alignment horizontal="right" vertical="center" wrapText="1"/>
    </xf>
    <xf numFmtId="170" fontId="5" fillId="2" borderId="15" xfId="0" applyNumberFormat="1" applyFont="1" applyFill="1" applyBorder="1" applyAlignment="1">
      <alignment horizontal="right" vertical="center" wrapText="1"/>
    </xf>
    <xf numFmtId="171" fontId="5" fillId="0" borderId="15" xfId="0" applyNumberFormat="1" applyFont="1" applyBorder="1" applyAlignment="1">
      <alignment horizontal="center" vertical="center" wrapText="1"/>
    </xf>
    <xf numFmtId="174" fontId="5" fillId="0" borderId="16" xfId="0" applyNumberFormat="1" applyFont="1" applyBorder="1" applyAlignment="1">
      <alignment horizontal="center" vertical="center" wrapText="1"/>
    </xf>
    <xf numFmtId="171" fontId="5" fillId="0" borderId="17" xfId="0" applyNumberFormat="1" applyFont="1" applyFill="1" applyBorder="1" applyAlignment="1">
      <alignment horizontal="center" vertical="center" wrapText="1"/>
    </xf>
    <xf numFmtId="174" fontId="5" fillId="0" borderId="17" xfId="0" applyNumberFormat="1" applyFont="1" applyFill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center" vertical="center" wrapText="1"/>
    </xf>
    <xf numFmtId="170" fontId="5" fillId="3" borderId="12" xfId="0" applyNumberFormat="1" applyFont="1" applyFill="1" applyBorder="1" applyAlignment="1">
      <alignment horizontal="right" vertical="center" wrapText="1"/>
    </xf>
    <xf numFmtId="171" fontId="5" fillId="0" borderId="12" xfId="0" applyNumberFormat="1" applyFont="1" applyBorder="1" applyAlignment="1">
      <alignment horizontal="center" vertical="center" wrapText="1"/>
    </xf>
    <xf numFmtId="170" fontId="5" fillId="3" borderId="15" xfId="0" applyNumberFormat="1" applyFont="1" applyFill="1" applyBorder="1" applyAlignment="1">
      <alignment horizontal="right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5" fillId="0" borderId="17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5" fontId="5" fillId="2" borderId="0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Border="1" applyAlignment="1">
      <alignment horizontal="right" vertical="center" wrapText="1"/>
    </xf>
    <xf numFmtId="4" fontId="5" fillId="3" borderId="0" xfId="0" applyNumberFormat="1" applyFont="1" applyFill="1" applyBorder="1" applyAlignment="1">
      <alignment horizontal="right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9" fontId="5" fillId="0" borderId="0" xfId="0" applyNumberFormat="1" applyFont="1" applyBorder="1" applyAlignment="1">
      <alignment horizontal="right" vertical="center" wrapText="1"/>
    </xf>
    <xf numFmtId="167" fontId="5" fillId="0" borderId="0" xfId="0" applyNumberFormat="1" applyFont="1" applyBorder="1" applyAlignment="1">
      <alignment horizontal="right" vertical="center" wrapText="1"/>
    </xf>
    <xf numFmtId="168" fontId="5" fillId="2" borderId="0" xfId="0" applyNumberFormat="1" applyFont="1" applyFill="1" applyBorder="1" applyAlignment="1">
      <alignment horizontal="right" vertical="center" wrapText="1"/>
    </xf>
    <xf numFmtId="165" fontId="5" fillId="3" borderId="0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8" fontId="5" fillId="3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70" fontId="5" fillId="2" borderId="0" xfId="0" applyNumberFormat="1" applyFont="1" applyFill="1" applyBorder="1" applyAlignment="1">
      <alignment horizontal="right" vertical="center" wrapText="1"/>
    </xf>
    <xf numFmtId="171" fontId="5" fillId="0" borderId="0" xfId="0" applyNumberFormat="1" applyFont="1" applyBorder="1" applyAlignment="1">
      <alignment horizontal="right" vertical="center" wrapText="1"/>
    </xf>
    <xf numFmtId="173" fontId="5" fillId="0" borderId="0" xfId="0" applyNumberFormat="1" applyFont="1" applyBorder="1" applyAlignment="1">
      <alignment horizontal="right" vertical="center" wrapText="1"/>
    </xf>
    <xf numFmtId="171" fontId="5" fillId="0" borderId="0" xfId="0" applyNumberFormat="1" applyFont="1" applyBorder="1" applyAlignment="1">
      <alignment horizontal="center" vertical="center" wrapText="1"/>
    </xf>
    <xf numFmtId="174" fontId="5" fillId="0" borderId="0" xfId="0" applyNumberFormat="1" applyFont="1" applyBorder="1" applyAlignment="1">
      <alignment horizontal="right" vertical="center" wrapText="1"/>
    </xf>
    <xf numFmtId="174" fontId="5" fillId="0" borderId="0" xfId="0" applyNumberFormat="1" applyFont="1" applyBorder="1" applyAlignment="1">
      <alignment horizontal="center" vertical="center" wrapText="1"/>
    </xf>
    <xf numFmtId="170" fontId="5" fillId="3" borderId="0" xfId="0" applyNumberFormat="1" applyFont="1" applyFill="1" applyBorder="1" applyAlignment="1">
      <alignment horizontal="right" vertical="center" wrapText="1"/>
    </xf>
    <xf numFmtId="173" fontId="5" fillId="0" borderId="0" xfId="0" applyNumberFormat="1" applyFont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right" vertical="center" wrapText="1"/>
    </xf>
    <xf numFmtId="2" fontId="5" fillId="2" borderId="7" xfId="0" applyNumberFormat="1" applyFont="1" applyFill="1" applyBorder="1" applyAlignment="1">
      <alignment horizontal="right" vertical="center" wrapText="1"/>
    </xf>
    <xf numFmtId="2" fontId="5" fillId="2" borderId="15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right" vertical="center" wrapText="1"/>
    </xf>
    <xf numFmtId="2" fontId="5" fillId="0" borderId="17" xfId="0" applyNumberFormat="1" applyFont="1" applyFill="1" applyBorder="1" applyAlignment="1">
      <alignment horizontal="right" vertical="center" wrapText="1"/>
    </xf>
    <xf numFmtId="2" fontId="5" fillId="3" borderId="15" xfId="0" applyNumberFormat="1" applyFont="1" applyFill="1" applyBorder="1" applyAlignment="1">
      <alignment horizontal="right" vertical="center" wrapText="1"/>
    </xf>
    <xf numFmtId="2" fontId="5" fillId="3" borderId="0" xfId="0" applyNumberFormat="1" applyFont="1" applyFill="1" applyBorder="1" applyAlignment="1">
      <alignment horizontal="right" vertical="center" wrapText="1"/>
    </xf>
    <xf numFmtId="2" fontId="5" fillId="3" borderId="8" xfId="0" applyNumberFormat="1" applyFont="1" applyFill="1" applyBorder="1" applyAlignment="1">
      <alignment horizontal="right" vertical="center" wrapText="1"/>
    </xf>
    <xf numFmtId="2" fontId="5" fillId="3" borderId="7" xfId="0" applyNumberFormat="1" applyFont="1" applyFill="1" applyBorder="1" applyAlignment="1">
      <alignment horizontal="right" vertical="center" wrapText="1"/>
    </xf>
    <xf numFmtId="2" fontId="5" fillId="2" borderId="8" xfId="0" applyNumberFormat="1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</xdr:rowOff>
    </xdr:from>
    <xdr:ext cx="3562350" cy="1238250"/>
    <xdr:sp>
      <xdr:nvSpPr>
        <xdr:cNvPr id="1" name="TextBox 1"/>
        <xdr:cNvSpPr txBox="1">
          <a:spLocks noChangeArrowheads="1"/>
        </xdr:cNvSpPr>
      </xdr:nvSpPr>
      <xdr:spPr>
        <a:xfrm>
          <a:off x="0" y="762000"/>
          <a:ext cx="35623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Показатели кредитоспособности и соблюдения требований бюджетного кодекса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3562350" cy="1238250"/>
    <xdr:sp>
      <xdr:nvSpPr>
        <xdr:cNvPr id="1" name="TextBox 1"/>
        <xdr:cNvSpPr txBox="1">
          <a:spLocks noChangeArrowheads="1"/>
        </xdr:cNvSpPr>
      </xdr:nvSpPr>
      <xdr:spPr>
        <a:xfrm>
          <a:off x="0" y="752475"/>
          <a:ext cx="35623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Показатели качества управления бюждетом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7" sqref="D37"/>
    </sheetView>
  </sheetViews>
  <sheetFormatPr defaultColWidth="9.00390625" defaultRowHeight="12.75"/>
  <cols>
    <col min="1" max="1" width="46.75390625" style="0" customWidth="1"/>
    <col min="2" max="2" width="9.00390625" style="0" customWidth="1"/>
    <col min="3" max="18" width="15.75390625" style="0" customWidth="1"/>
  </cols>
  <sheetData>
    <row r="1" ht="37.5" customHeight="1">
      <c r="A1" s="1" t="s">
        <v>0</v>
      </c>
    </row>
    <row r="2" ht="21.75" customHeight="1">
      <c r="A2" s="2" t="s">
        <v>1</v>
      </c>
    </row>
    <row r="3" spans="1:18" ht="99.7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6" t="s">
        <v>18</v>
      </c>
    </row>
    <row r="4" spans="1:18" ht="12" customHeight="1">
      <c r="A4" s="53" t="s">
        <v>110</v>
      </c>
      <c r="B4" s="54"/>
      <c r="C4" s="55" t="str">
        <f>"&lt;=1"</f>
        <v>&lt;=1</v>
      </c>
      <c r="D4" s="56"/>
      <c r="E4" s="57" t="str">
        <f>"&lt;=0.15"</f>
        <v>&lt;=0.15</v>
      </c>
      <c r="F4" s="58"/>
      <c r="G4" s="57" t="str">
        <f>"&lt;=0.15"</f>
        <v>&lt;=0.15</v>
      </c>
      <c r="H4" s="58"/>
      <c r="I4" s="57" t="str">
        <f>"&lt;=1"</f>
        <v>&lt;=1</v>
      </c>
      <c r="J4" s="56"/>
      <c r="K4" s="55" t="str">
        <f>"=0"</f>
        <v>=0</v>
      </c>
      <c r="L4" s="59"/>
      <c r="M4" s="60" t="str">
        <f>"&lt;40%"</f>
        <v>&lt;40%</v>
      </c>
      <c r="N4" s="61"/>
      <c r="O4" s="57" t="str">
        <f>"&lt;=0.03"</f>
        <v>&lt;=0.03</v>
      </c>
      <c r="P4" s="58"/>
      <c r="Q4" s="57" t="str">
        <f>"&lt;=0.05"</f>
        <v>&lt;=0.05</v>
      </c>
      <c r="R4" s="62"/>
    </row>
    <row r="5" spans="1:18" s="41" customFormat="1" ht="13.5" customHeight="1">
      <c r="A5" s="63" t="s">
        <v>112</v>
      </c>
      <c r="B5" s="64"/>
      <c r="C5" s="65"/>
      <c r="D5" s="66"/>
      <c r="E5" s="67"/>
      <c r="F5" s="68"/>
      <c r="G5" s="67"/>
      <c r="H5" s="68"/>
      <c r="I5" s="67"/>
      <c r="J5" s="66"/>
      <c r="K5" s="65"/>
      <c r="L5" s="69"/>
      <c r="M5" s="70"/>
      <c r="N5" s="71"/>
      <c r="O5" s="67"/>
      <c r="P5" s="68"/>
      <c r="Q5" s="67"/>
      <c r="R5" s="68"/>
    </row>
    <row r="6" spans="1:18" ht="12" customHeight="1">
      <c r="A6" s="42" t="s">
        <v>19</v>
      </c>
      <c r="B6" s="43">
        <f aca="true" t="shared" si="0" ref="B6:B23">COUNTIF(C6:R6,"Не выполнено")+COUNTIF(C6:R6,"Ошибка в отчетности")</f>
        <v>1</v>
      </c>
      <c r="C6" s="44">
        <v>0.433189276466512</v>
      </c>
      <c r="D6" s="45"/>
      <c r="E6" s="46">
        <v>0.0157441047438504</v>
      </c>
      <c r="F6" s="47"/>
      <c r="G6" s="46">
        <v>0.0321992792183464</v>
      </c>
      <c r="H6" s="47"/>
      <c r="I6" s="46">
        <v>0.899092464502872</v>
      </c>
      <c r="J6" s="45"/>
      <c r="K6" s="48">
        <v>82263.94041</v>
      </c>
      <c r="L6" s="49" t="s">
        <v>111</v>
      </c>
      <c r="M6" s="50">
        <v>8.33586809116075</v>
      </c>
      <c r="N6" s="51"/>
      <c r="O6" s="46">
        <v>-0.100046623966247</v>
      </c>
      <c r="P6" s="47"/>
      <c r="Q6" s="46">
        <v>-0.0470628175143057</v>
      </c>
      <c r="R6" s="52"/>
    </row>
    <row r="7" spans="1:18" ht="12" customHeight="1">
      <c r="A7" s="7" t="s">
        <v>20</v>
      </c>
      <c r="B7" s="13">
        <f t="shared" si="0"/>
        <v>2</v>
      </c>
      <c r="C7" s="23">
        <v>0.134708241819862</v>
      </c>
      <c r="D7" s="15"/>
      <c r="E7" s="28">
        <v>0.00596314034880364</v>
      </c>
      <c r="F7" s="17"/>
      <c r="G7" s="28">
        <v>0.105195823123834</v>
      </c>
      <c r="H7" s="17"/>
      <c r="I7" s="28">
        <v>0.925652824443028</v>
      </c>
      <c r="J7" s="15"/>
      <c r="K7" s="23">
        <v>0</v>
      </c>
      <c r="L7" s="19"/>
      <c r="M7" s="36">
        <v>44.5197941040977</v>
      </c>
      <c r="N7" s="37" t="s">
        <v>111</v>
      </c>
      <c r="O7" s="28">
        <v>-0.00662473346878405</v>
      </c>
      <c r="P7" s="17"/>
      <c r="Q7" s="31">
        <v>0.138857503540665</v>
      </c>
      <c r="R7" s="40" t="s">
        <v>111</v>
      </c>
    </row>
    <row r="8" spans="1:18" ht="12" customHeight="1">
      <c r="A8" s="7" t="s">
        <v>21</v>
      </c>
      <c r="B8" s="13">
        <f t="shared" si="0"/>
        <v>2</v>
      </c>
      <c r="C8" s="23">
        <v>0.10941997541313</v>
      </c>
      <c r="D8" s="15"/>
      <c r="E8" s="28">
        <v>0.00142938921904111</v>
      </c>
      <c r="F8" s="17"/>
      <c r="G8" s="28">
        <v>0.0288152593944699</v>
      </c>
      <c r="H8" s="17"/>
      <c r="I8" s="31">
        <v>1.08663187121064</v>
      </c>
      <c r="J8" s="25" t="s">
        <v>111</v>
      </c>
      <c r="K8" s="24">
        <v>46616.45123</v>
      </c>
      <c r="L8" s="33" t="s">
        <v>111</v>
      </c>
      <c r="M8" s="35">
        <v>19.7927758481173</v>
      </c>
      <c r="N8" s="20"/>
      <c r="O8" s="28">
        <v>0.00599332677228928</v>
      </c>
      <c r="P8" s="17"/>
      <c r="Q8" s="28">
        <v>0.00786645385767294</v>
      </c>
      <c r="R8" s="21"/>
    </row>
    <row r="9" spans="1:18" ht="12" customHeight="1">
      <c r="A9" s="7" t="s">
        <v>22</v>
      </c>
      <c r="B9" s="13">
        <f t="shared" si="0"/>
        <v>1</v>
      </c>
      <c r="C9" s="23">
        <v>0.351940133558158</v>
      </c>
      <c r="D9" s="15"/>
      <c r="E9" s="28">
        <v>0.0166860410142888</v>
      </c>
      <c r="F9" s="17"/>
      <c r="G9" s="30" t="s">
        <v>108</v>
      </c>
      <c r="H9" s="17"/>
      <c r="I9" s="31">
        <v>1.00150657293814</v>
      </c>
      <c r="J9" s="25" t="s">
        <v>111</v>
      </c>
      <c r="K9" s="23">
        <v>0</v>
      </c>
      <c r="L9" s="19"/>
      <c r="M9" s="35">
        <v>28.3220651007035</v>
      </c>
      <c r="N9" s="20"/>
      <c r="O9" s="28">
        <v>-0.00301552697598036</v>
      </c>
      <c r="P9" s="17"/>
      <c r="Q9" s="28">
        <v>0.0494229242107513</v>
      </c>
      <c r="R9" s="21"/>
    </row>
    <row r="10" spans="1:18" ht="12" customHeight="1">
      <c r="A10" s="7" t="s">
        <v>23</v>
      </c>
      <c r="B10" s="13">
        <f t="shared" si="0"/>
        <v>1</v>
      </c>
      <c r="C10" s="23">
        <v>0.0193113107864516</v>
      </c>
      <c r="D10" s="15"/>
      <c r="E10" s="28">
        <v>0.00606534866677189</v>
      </c>
      <c r="F10" s="17"/>
      <c r="G10" s="28">
        <v>0.0694472105602779</v>
      </c>
      <c r="H10" s="17"/>
      <c r="I10" s="28">
        <v>0.873125114292644</v>
      </c>
      <c r="J10" s="15"/>
      <c r="K10" s="23">
        <v>0</v>
      </c>
      <c r="L10" s="19"/>
      <c r="M10" s="36">
        <v>54.0431386651166</v>
      </c>
      <c r="N10" s="37" t="s">
        <v>111</v>
      </c>
      <c r="O10" s="28">
        <v>-0.000161459120752341</v>
      </c>
      <c r="P10" s="17"/>
      <c r="Q10" s="28">
        <v>-0.0479628996296715</v>
      </c>
      <c r="R10" s="21"/>
    </row>
    <row r="11" spans="1:18" ht="12" customHeight="1">
      <c r="A11" s="7" t="s">
        <v>24</v>
      </c>
      <c r="B11" s="13">
        <f t="shared" si="0"/>
        <v>0</v>
      </c>
      <c r="C11" s="23">
        <v>0.0664426405246688</v>
      </c>
      <c r="D11" s="15"/>
      <c r="E11" s="28">
        <v>0.00258299388966965</v>
      </c>
      <c r="F11" s="17"/>
      <c r="G11" s="28">
        <v>0.0958428231625224</v>
      </c>
      <c r="H11" s="17"/>
      <c r="I11" s="28">
        <v>0.813619249410524</v>
      </c>
      <c r="J11" s="15"/>
      <c r="K11" s="23">
        <v>0</v>
      </c>
      <c r="L11" s="19"/>
      <c r="M11" s="35">
        <v>24.8821943286637</v>
      </c>
      <c r="N11" s="20"/>
      <c r="O11" s="28">
        <v>0.000835423514932465</v>
      </c>
      <c r="P11" s="17"/>
      <c r="Q11" s="28">
        <v>0</v>
      </c>
      <c r="R11" s="21"/>
    </row>
    <row r="12" spans="1:18" ht="12" customHeight="1">
      <c r="A12" s="7" t="s">
        <v>25</v>
      </c>
      <c r="B12" s="13">
        <f t="shared" si="0"/>
        <v>1</v>
      </c>
      <c r="C12" s="23">
        <v>0.661106540527086</v>
      </c>
      <c r="D12" s="15"/>
      <c r="E12" s="28">
        <v>0.0159727046603504</v>
      </c>
      <c r="F12" s="17"/>
      <c r="G12" s="28">
        <v>0.0822162916107559</v>
      </c>
      <c r="H12" s="17"/>
      <c r="I12" s="28">
        <v>0.941333960115705</v>
      </c>
      <c r="J12" s="15"/>
      <c r="K12" s="24">
        <v>329519.0464</v>
      </c>
      <c r="L12" s="33" t="s">
        <v>111</v>
      </c>
      <c r="M12" s="35">
        <v>31.774038182861</v>
      </c>
      <c r="N12" s="20"/>
      <c r="O12" s="28">
        <v>0.000452586293792008</v>
      </c>
      <c r="P12" s="17"/>
      <c r="Q12" s="28">
        <v>-0.0239800176599373</v>
      </c>
      <c r="R12" s="21"/>
    </row>
    <row r="13" spans="1:18" ht="12" customHeight="1">
      <c r="A13" s="7" t="s">
        <v>26</v>
      </c>
      <c r="B13" s="13">
        <f t="shared" si="0"/>
        <v>1</v>
      </c>
      <c r="C13" s="23">
        <v>0.161828969571277</v>
      </c>
      <c r="D13" s="15"/>
      <c r="E13" s="28">
        <v>0.0249162314441496</v>
      </c>
      <c r="F13" s="17"/>
      <c r="G13" s="28">
        <v>0.0614607231076628</v>
      </c>
      <c r="H13" s="17"/>
      <c r="I13" s="28">
        <v>0.918380337160109</v>
      </c>
      <c r="J13" s="15"/>
      <c r="K13" s="24">
        <v>31.848</v>
      </c>
      <c r="L13" s="33" t="s">
        <v>111</v>
      </c>
      <c r="M13" s="35">
        <v>16.7555843247391</v>
      </c>
      <c r="N13" s="20"/>
      <c r="O13" s="28">
        <v>-0.00237520803218677</v>
      </c>
      <c r="P13" s="17"/>
      <c r="Q13" s="28">
        <v>0.0220895498330274</v>
      </c>
      <c r="R13" s="21"/>
    </row>
    <row r="14" spans="1:18" ht="12" customHeight="1">
      <c r="A14" s="7" t="s">
        <v>27</v>
      </c>
      <c r="B14" s="13">
        <f t="shared" si="0"/>
        <v>0</v>
      </c>
      <c r="C14" s="23">
        <v>0.0324146251265543</v>
      </c>
      <c r="D14" s="15"/>
      <c r="E14" s="28">
        <v>0.00234440482084046</v>
      </c>
      <c r="F14" s="17"/>
      <c r="G14" s="28">
        <v>0.0363748795082116</v>
      </c>
      <c r="H14" s="17"/>
      <c r="I14" s="28">
        <v>0.667414395876872</v>
      </c>
      <c r="J14" s="15"/>
      <c r="K14" s="23">
        <v>0</v>
      </c>
      <c r="L14" s="19"/>
      <c r="M14" s="30" t="s">
        <v>109</v>
      </c>
      <c r="N14" s="20"/>
      <c r="O14" s="30" t="s">
        <v>109</v>
      </c>
      <c r="P14" s="17"/>
      <c r="Q14" s="30" t="s">
        <v>109</v>
      </c>
      <c r="R14" s="21"/>
    </row>
    <row r="15" spans="1:18" ht="12" customHeight="1">
      <c r="A15" s="7" t="s">
        <v>28</v>
      </c>
      <c r="B15" s="13">
        <f t="shared" si="0"/>
        <v>3</v>
      </c>
      <c r="C15" s="23">
        <v>0.445655083671829</v>
      </c>
      <c r="D15" s="15"/>
      <c r="E15" s="28">
        <v>0.0482979476896677</v>
      </c>
      <c r="F15" s="17"/>
      <c r="G15" s="28">
        <v>0.089317619205152</v>
      </c>
      <c r="H15" s="17"/>
      <c r="I15" s="31">
        <v>1.42927477123828</v>
      </c>
      <c r="J15" s="25" t="s">
        <v>111</v>
      </c>
      <c r="K15" s="24">
        <v>109717.6635</v>
      </c>
      <c r="L15" s="33" t="s">
        <v>111</v>
      </c>
      <c r="M15" s="35">
        <v>4.30218961262699</v>
      </c>
      <c r="N15" s="20"/>
      <c r="O15" s="28">
        <v>0.0187563816837291</v>
      </c>
      <c r="P15" s="17"/>
      <c r="Q15" s="31">
        <v>0.0948781457927843</v>
      </c>
      <c r="R15" s="40" t="s">
        <v>111</v>
      </c>
    </row>
    <row r="16" spans="1:18" ht="12" customHeight="1">
      <c r="A16" s="7" t="s">
        <v>29</v>
      </c>
      <c r="B16" s="13">
        <f t="shared" si="0"/>
        <v>3</v>
      </c>
      <c r="C16" s="24">
        <v>1.04673375473713</v>
      </c>
      <c r="D16" s="25" t="s">
        <v>111</v>
      </c>
      <c r="E16" s="28">
        <v>0</v>
      </c>
      <c r="F16" s="17"/>
      <c r="G16" s="28">
        <v>0.0675153271000688</v>
      </c>
      <c r="H16" s="17"/>
      <c r="I16" s="28">
        <v>0.877653646445823</v>
      </c>
      <c r="J16" s="15"/>
      <c r="K16" s="24">
        <v>2318868.98013</v>
      </c>
      <c r="L16" s="33" t="s">
        <v>111</v>
      </c>
      <c r="M16" s="35">
        <v>26.699424529446</v>
      </c>
      <c r="N16" s="20"/>
      <c r="O16" s="28">
        <v>-0.000394498376313449</v>
      </c>
      <c r="P16" s="17"/>
      <c r="Q16" s="31">
        <v>0.184890350262079</v>
      </c>
      <c r="R16" s="40" t="s">
        <v>111</v>
      </c>
    </row>
    <row r="17" spans="1:18" ht="12" customHeight="1">
      <c r="A17" s="7" t="s">
        <v>30</v>
      </c>
      <c r="B17" s="13">
        <f t="shared" si="0"/>
        <v>1</v>
      </c>
      <c r="C17" s="23">
        <v>0.168174219729223</v>
      </c>
      <c r="D17" s="15"/>
      <c r="E17" s="28">
        <v>0.00225513522452275</v>
      </c>
      <c r="F17" s="17"/>
      <c r="G17" s="28">
        <v>0.103770305880977</v>
      </c>
      <c r="H17" s="17"/>
      <c r="I17" s="28">
        <v>0.924056731150787</v>
      </c>
      <c r="J17" s="15"/>
      <c r="K17" s="24">
        <v>2527.919004</v>
      </c>
      <c r="L17" s="33" t="s">
        <v>111</v>
      </c>
      <c r="M17" s="35">
        <v>18.3654807110234</v>
      </c>
      <c r="N17" s="20"/>
      <c r="O17" s="28">
        <v>-0.000152534435279072</v>
      </c>
      <c r="P17" s="17"/>
      <c r="Q17" s="28">
        <v>-0.072647361185785</v>
      </c>
      <c r="R17" s="21"/>
    </row>
    <row r="18" spans="1:18" ht="12" customHeight="1">
      <c r="A18" s="7" t="s">
        <v>31</v>
      </c>
      <c r="B18" s="13">
        <f t="shared" si="0"/>
        <v>1</v>
      </c>
      <c r="C18" s="23">
        <v>0.221553769185923</v>
      </c>
      <c r="D18" s="15"/>
      <c r="E18" s="28">
        <v>0.000154148379530575</v>
      </c>
      <c r="F18" s="17"/>
      <c r="G18" s="28">
        <v>0.0697582155324138</v>
      </c>
      <c r="H18" s="17"/>
      <c r="I18" s="28">
        <v>0.909011312689564</v>
      </c>
      <c r="J18" s="15"/>
      <c r="K18" s="24">
        <v>176528.193</v>
      </c>
      <c r="L18" s="33" t="s">
        <v>111</v>
      </c>
      <c r="M18" s="35">
        <v>18.049291006317</v>
      </c>
      <c r="N18" s="20"/>
      <c r="O18" s="28">
        <v>-0.000437780453102769</v>
      </c>
      <c r="P18" s="17"/>
      <c r="Q18" s="28">
        <v>-0.00864938292269956</v>
      </c>
      <c r="R18" s="21"/>
    </row>
    <row r="19" spans="1:18" ht="12" customHeight="1">
      <c r="A19" s="7" t="s">
        <v>32</v>
      </c>
      <c r="B19" s="13">
        <f t="shared" si="0"/>
        <v>1</v>
      </c>
      <c r="C19" s="23">
        <v>0.301680145723179</v>
      </c>
      <c r="D19" s="15"/>
      <c r="E19" s="28">
        <v>0.00397869715438033</v>
      </c>
      <c r="F19" s="17"/>
      <c r="G19" s="28">
        <v>0.137775746812305</v>
      </c>
      <c r="H19" s="17"/>
      <c r="I19" s="28">
        <v>0.979819988838358</v>
      </c>
      <c r="J19" s="15"/>
      <c r="K19" s="23">
        <v>0</v>
      </c>
      <c r="L19" s="19"/>
      <c r="M19" s="35">
        <v>33.3461484466569</v>
      </c>
      <c r="N19" s="20"/>
      <c r="O19" s="28">
        <v>-0.00090169779347159</v>
      </c>
      <c r="P19" s="17"/>
      <c r="Q19" s="31">
        <v>0.343221065552543</v>
      </c>
      <c r="R19" s="40" t="s">
        <v>111</v>
      </c>
    </row>
    <row r="20" spans="1:18" ht="12" customHeight="1">
      <c r="A20" s="7" t="s">
        <v>33</v>
      </c>
      <c r="B20" s="13">
        <f t="shared" si="0"/>
        <v>1</v>
      </c>
      <c r="C20" s="23">
        <v>0.273267474716683</v>
      </c>
      <c r="D20" s="15"/>
      <c r="E20" s="28">
        <v>0.026696725924793</v>
      </c>
      <c r="F20" s="17"/>
      <c r="G20" s="28">
        <v>0.143067329033737</v>
      </c>
      <c r="H20" s="17"/>
      <c r="I20" s="28">
        <v>0.980410075978544</v>
      </c>
      <c r="J20" s="15"/>
      <c r="K20" s="24">
        <v>456902.51379</v>
      </c>
      <c r="L20" s="33" t="s">
        <v>111</v>
      </c>
      <c r="M20" s="35">
        <v>20.1015425683679</v>
      </c>
      <c r="N20" s="20"/>
      <c r="O20" s="28">
        <v>-0.00116632997172564</v>
      </c>
      <c r="P20" s="17"/>
      <c r="Q20" s="28">
        <v>-0.04695467188018</v>
      </c>
      <c r="R20" s="21"/>
    </row>
    <row r="21" spans="1:18" ht="12" customHeight="1">
      <c r="A21" s="7" t="s">
        <v>34</v>
      </c>
      <c r="B21" s="13">
        <f t="shared" si="0"/>
        <v>1</v>
      </c>
      <c r="C21" s="23">
        <v>0.250529344901434</v>
      </c>
      <c r="D21" s="15"/>
      <c r="E21" s="28">
        <v>0.00716542237401089</v>
      </c>
      <c r="F21" s="17"/>
      <c r="G21" s="28">
        <v>0.0378204710669888</v>
      </c>
      <c r="H21" s="17"/>
      <c r="I21" s="31">
        <v>1.04929727379599</v>
      </c>
      <c r="J21" s="25" t="s">
        <v>111</v>
      </c>
      <c r="K21" s="23">
        <v>0</v>
      </c>
      <c r="L21" s="19"/>
      <c r="M21" s="35">
        <v>14.4291368954876</v>
      </c>
      <c r="N21" s="20"/>
      <c r="O21" s="28">
        <v>0.00356869423356254</v>
      </c>
      <c r="P21" s="17"/>
      <c r="Q21" s="28">
        <v>-0.00813420794665026</v>
      </c>
      <c r="R21" s="21"/>
    </row>
    <row r="22" spans="1:18" ht="12" customHeight="1">
      <c r="A22" s="7" t="s">
        <v>35</v>
      </c>
      <c r="B22" s="13">
        <f t="shared" si="0"/>
        <v>2</v>
      </c>
      <c r="C22" s="23">
        <v>0.638057588151417</v>
      </c>
      <c r="D22" s="15"/>
      <c r="E22" s="28">
        <v>0.0192227030888193</v>
      </c>
      <c r="F22" s="17"/>
      <c r="G22" s="28">
        <v>0.137111086335283</v>
      </c>
      <c r="H22" s="17"/>
      <c r="I22" s="31">
        <v>1.27577207835546</v>
      </c>
      <c r="J22" s="25" t="s">
        <v>111</v>
      </c>
      <c r="K22" s="24">
        <v>1804513.191</v>
      </c>
      <c r="L22" s="33" t="s">
        <v>111</v>
      </c>
      <c r="M22" s="30" t="s">
        <v>109</v>
      </c>
      <c r="N22" s="20"/>
      <c r="O22" s="30" t="s">
        <v>109</v>
      </c>
      <c r="P22" s="17"/>
      <c r="Q22" s="30" t="s">
        <v>109</v>
      </c>
      <c r="R22" s="21"/>
    </row>
    <row r="23" spans="1:18" ht="12" customHeight="1">
      <c r="A23" s="53" t="s">
        <v>36</v>
      </c>
      <c r="B23" s="54">
        <f t="shared" si="0"/>
        <v>1</v>
      </c>
      <c r="C23" s="75">
        <v>0.242858747862838</v>
      </c>
      <c r="D23" s="56"/>
      <c r="E23" s="76">
        <v>0.0281838369114979</v>
      </c>
      <c r="F23" s="58"/>
      <c r="G23" s="76">
        <v>0.0832750850885613</v>
      </c>
      <c r="H23" s="58"/>
      <c r="I23" s="76">
        <v>0.678743520674092</v>
      </c>
      <c r="J23" s="56"/>
      <c r="K23" s="77">
        <v>500</v>
      </c>
      <c r="L23" s="78" t="s">
        <v>111</v>
      </c>
      <c r="M23" s="79" t="s">
        <v>109</v>
      </c>
      <c r="N23" s="61"/>
      <c r="O23" s="79" t="s">
        <v>109</v>
      </c>
      <c r="P23" s="58"/>
      <c r="Q23" s="79" t="s">
        <v>109</v>
      </c>
      <c r="R23" s="62"/>
    </row>
    <row r="24" spans="1:18" ht="12" customHeight="1">
      <c r="A24" s="153"/>
      <c r="B24" s="154"/>
      <c r="C24" s="155"/>
      <c r="D24" s="156"/>
      <c r="E24" s="157"/>
      <c r="F24" s="158"/>
      <c r="G24" s="157"/>
      <c r="H24" s="158"/>
      <c r="I24" s="157"/>
      <c r="J24" s="156"/>
      <c r="K24" s="159"/>
      <c r="L24" s="160"/>
      <c r="M24" s="161"/>
      <c r="N24" s="162"/>
      <c r="O24" s="161"/>
      <c r="P24" s="158"/>
      <c r="Q24" s="161"/>
      <c r="R24" s="158"/>
    </row>
    <row r="25" spans="1:18" s="41" customFormat="1" ht="13.5" customHeight="1">
      <c r="A25" s="63" t="s">
        <v>113</v>
      </c>
      <c r="B25" s="64"/>
      <c r="C25" s="65"/>
      <c r="D25" s="66"/>
      <c r="E25" s="67"/>
      <c r="F25" s="68"/>
      <c r="G25" s="67"/>
      <c r="H25" s="68"/>
      <c r="I25" s="67"/>
      <c r="J25" s="66"/>
      <c r="K25" s="65"/>
      <c r="L25" s="80"/>
      <c r="M25" s="81"/>
      <c r="N25" s="71"/>
      <c r="O25" s="81"/>
      <c r="P25" s="68"/>
      <c r="Q25" s="81"/>
      <c r="R25" s="68"/>
    </row>
    <row r="26" spans="1:18" ht="12" customHeight="1">
      <c r="A26" s="42" t="s">
        <v>37</v>
      </c>
      <c r="B26" s="43">
        <f aca="true" t="shared" si="1" ref="B26:B36">COUNTIF(C26:R26,"Не выполнено")+COUNTIF(C26:R26,"Ошибка в отчетности")</f>
        <v>1</v>
      </c>
      <c r="C26" s="44">
        <v>0.419538920043376</v>
      </c>
      <c r="D26" s="45"/>
      <c r="E26" s="46">
        <v>0.0175957863335509</v>
      </c>
      <c r="F26" s="47"/>
      <c r="G26" s="46">
        <v>0.0621375962155887</v>
      </c>
      <c r="H26" s="47"/>
      <c r="I26" s="72">
        <v>1.01889366766973</v>
      </c>
      <c r="J26" s="73" t="s">
        <v>111</v>
      </c>
      <c r="K26" s="44">
        <v>0</v>
      </c>
      <c r="L26" s="74"/>
      <c r="M26" s="50">
        <v>15.4733930734939</v>
      </c>
      <c r="N26" s="51"/>
      <c r="O26" s="46">
        <v>0.00146305635930525</v>
      </c>
      <c r="P26" s="47"/>
      <c r="Q26" s="46">
        <v>-0.00355295050786254</v>
      </c>
      <c r="R26" s="52"/>
    </row>
    <row r="27" spans="1:18" ht="12" customHeight="1">
      <c r="A27" s="7" t="s">
        <v>38</v>
      </c>
      <c r="B27" s="13">
        <f t="shared" si="1"/>
        <v>0</v>
      </c>
      <c r="C27" s="23">
        <v>0.234219881201913</v>
      </c>
      <c r="D27" s="15"/>
      <c r="E27" s="28">
        <v>0.0229041121140732</v>
      </c>
      <c r="F27" s="17"/>
      <c r="G27" s="28">
        <v>0</v>
      </c>
      <c r="H27" s="17"/>
      <c r="I27" s="28">
        <v>0.890239807582397</v>
      </c>
      <c r="J27" s="15"/>
      <c r="K27" s="23">
        <v>0</v>
      </c>
      <c r="L27" s="19"/>
      <c r="M27" s="30" t="s">
        <v>109</v>
      </c>
      <c r="N27" s="20"/>
      <c r="O27" s="30" t="s">
        <v>109</v>
      </c>
      <c r="P27" s="17"/>
      <c r="Q27" s="30" t="s">
        <v>109</v>
      </c>
      <c r="R27" s="21"/>
    </row>
    <row r="28" spans="1:18" ht="12" customHeight="1">
      <c r="A28" s="7" t="s">
        <v>39</v>
      </c>
      <c r="B28" s="13">
        <f t="shared" si="1"/>
        <v>1</v>
      </c>
      <c r="C28" s="23">
        <v>0.302880877301984</v>
      </c>
      <c r="D28" s="15"/>
      <c r="E28" s="28">
        <v>0.00267605014836236</v>
      </c>
      <c r="F28" s="17"/>
      <c r="G28" s="28">
        <v>0.00729587326025879</v>
      </c>
      <c r="H28" s="17"/>
      <c r="I28" s="28">
        <v>0.931907186804403</v>
      </c>
      <c r="J28" s="15"/>
      <c r="K28" s="24">
        <v>52.8973702</v>
      </c>
      <c r="L28" s="33" t="s">
        <v>111</v>
      </c>
      <c r="M28" s="35">
        <v>28.8499478384405</v>
      </c>
      <c r="N28" s="20"/>
      <c r="O28" s="28">
        <v>-0.000472259971791077</v>
      </c>
      <c r="P28" s="17"/>
      <c r="Q28" s="28">
        <v>-0.0351000395463296</v>
      </c>
      <c r="R28" s="21"/>
    </row>
    <row r="29" spans="1:18" ht="12" customHeight="1">
      <c r="A29" s="7" t="s">
        <v>40</v>
      </c>
      <c r="B29" s="13">
        <f t="shared" si="1"/>
        <v>0</v>
      </c>
      <c r="C29" s="23">
        <v>0.212050204372671</v>
      </c>
      <c r="D29" s="15"/>
      <c r="E29" s="28">
        <v>0.00495508068778878</v>
      </c>
      <c r="F29" s="17"/>
      <c r="G29" s="28">
        <v>0.141944728992799</v>
      </c>
      <c r="H29" s="17"/>
      <c r="I29" s="28">
        <v>0.960240968133827</v>
      </c>
      <c r="J29" s="15"/>
      <c r="K29" s="23">
        <v>0</v>
      </c>
      <c r="L29" s="19"/>
      <c r="M29" s="30" t="s">
        <v>109</v>
      </c>
      <c r="N29" s="20"/>
      <c r="O29" s="30" t="s">
        <v>109</v>
      </c>
      <c r="P29" s="17"/>
      <c r="Q29" s="30" t="s">
        <v>109</v>
      </c>
      <c r="R29" s="21"/>
    </row>
    <row r="30" spans="1:18" ht="12" customHeight="1">
      <c r="A30" s="7" t="s">
        <v>41</v>
      </c>
      <c r="B30" s="13">
        <f t="shared" si="1"/>
        <v>1</v>
      </c>
      <c r="C30" s="23">
        <v>0.275857608648301</v>
      </c>
      <c r="D30" s="15"/>
      <c r="E30" s="28">
        <v>0.00372178361353448</v>
      </c>
      <c r="F30" s="17"/>
      <c r="G30" s="28">
        <v>0.0927355568438349</v>
      </c>
      <c r="H30" s="17"/>
      <c r="I30" s="28">
        <v>0.880087526364722</v>
      </c>
      <c r="J30" s="15"/>
      <c r="K30" s="24">
        <v>490692.0814</v>
      </c>
      <c r="L30" s="33" t="s">
        <v>111</v>
      </c>
      <c r="M30" s="35">
        <v>15.6669804168632</v>
      </c>
      <c r="N30" s="20"/>
      <c r="O30" s="28">
        <v>-0.00190649867374005</v>
      </c>
      <c r="P30" s="17"/>
      <c r="Q30" s="28">
        <v>-0.0616629609403443</v>
      </c>
      <c r="R30" s="21"/>
    </row>
    <row r="31" spans="1:18" ht="12" customHeight="1">
      <c r="A31" s="7" t="s">
        <v>42</v>
      </c>
      <c r="B31" s="13">
        <f t="shared" si="1"/>
        <v>0</v>
      </c>
      <c r="C31" s="23">
        <v>0.216715076773545</v>
      </c>
      <c r="D31" s="15"/>
      <c r="E31" s="28">
        <v>0.0168085513441667</v>
      </c>
      <c r="F31" s="17"/>
      <c r="G31" s="28">
        <v>0.13769896366048</v>
      </c>
      <c r="H31" s="17"/>
      <c r="I31" s="28">
        <v>0.999588138060852</v>
      </c>
      <c r="J31" s="15"/>
      <c r="K31" s="23">
        <v>0</v>
      </c>
      <c r="L31" s="19"/>
      <c r="M31" s="30" t="s">
        <v>109</v>
      </c>
      <c r="N31" s="20"/>
      <c r="O31" s="30" t="s">
        <v>109</v>
      </c>
      <c r="P31" s="17"/>
      <c r="Q31" s="30" t="s">
        <v>109</v>
      </c>
      <c r="R31" s="21"/>
    </row>
    <row r="32" spans="1:18" ht="12" customHeight="1">
      <c r="A32" s="7" t="s">
        <v>43</v>
      </c>
      <c r="B32" s="13">
        <f t="shared" si="1"/>
        <v>0</v>
      </c>
      <c r="C32" s="23">
        <v>0.328885303933682</v>
      </c>
      <c r="D32" s="15"/>
      <c r="E32" s="28">
        <v>0.0131538706908742</v>
      </c>
      <c r="F32" s="17"/>
      <c r="G32" s="28">
        <v>0.0584219409267618</v>
      </c>
      <c r="H32" s="17"/>
      <c r="I32" s="28">
        <v>0.979127260028966</v>
      </c>
      <c r="J32" s="15"/>
      <c r="K32" s="23">
        <v>0</v>
      </c>
      <c r="L32" s="19"/>
      <c r="M32" s="35">
        <v>7.64592989467801</v>
      </c>
      <c r="N32" s="20"/>
      <c r="O32" s="28">
        <v>-0.0237135855635088</v>
      </c>
      <c r="P32" s="17"/>
      <c r="Q32" s="28">
        <v>-0.000415553643583356</v>
      </c>
      <c r="R32" s="21"/>
    </row>
    <row r="33" spans="1:18" ht="12" customHeight="1">
      <c r="A33" s="7" t="s">
        <v>44</v>
      </c>
      <c r="B33" s="13">
        <f t="shared" si="1"/>
        <v>0</v>
      </c>
      <c r="C33" s="23">
        <v>0.552972418136999</v>
      </c>
      <c r="D33" s="15"/>
      <c r="E33" s="28">
        <v>0.0135858482998674</v>
      </c>
      <c r="F33" s="17"/>
      <c r="G33" s="28">
        <v>0.0637602158648201</v>
      </c>
      <c r="H33" s="17"/>
      <c r="I33" s="28">
        <v>0.911694166543646</v>
      </c>
      <c r="J33" s="15"/>
      <c r="K33" s="23">
        <v>0</v>
      </c>
      <c r="L33" s="19"/>
      <c r="M33" s="35">
        <v>16.2547524113898</v>
      </c>
      <c r="N33" s="20"/>
      <c r="O33" s="28">
        <v>0.000331997147283772</v>
      </c>
      <c r="P33" s="17"/>
      <c r="Q33" s="28">
        <v>-0.0321656050955414</v>
      </c>
      <c r="R33" s="21"/>
    </row>
    <row r="34" spans="1:18" ht="12" customHeight="1">
      <c r="A34" s="7" t="s">
        <v>45</v>
      </c>
      <c r="B34" s="13">
        <f t="shared" si="1"/>
        <v>3</v>
      </c>
      <c r="C34" s="23">
        <v>0.516150632697756</v>
      </c>
      <c r="D34" s="15"/>
      <c r="E34" s="28">
        <v>0.00710655113025099</v>
      </c>
      <c r="F34" s="17"/>
      <c r="G34" s="28">
        <v>0.145668595519015</v>
      </c>
      <c r="H34" s="17"/>
      <c r="I34" s="28">
        <v>0.927810194419143</v>
      </c>
      <c r="J34" s="15"/>
      <c r="K34" s="24">
        <v>275887.4542</v>
      </c>
      <c r="L34" s="33" t="s">
        <v>111</v>
      </c>
      <c r="M34" s="36">
        <v>49.3425293038619</v>
      </c>
      <c r="N34" s="37" t="s">
        <v>111</v>
      </c>
      <c r="O34" s="28">
        <v>-0.000247830821190063</v>
      </c>
      <c r="P34" s="17"/>
      <c r="Q34" s="31">
        <v>0.154370478955033</v>
      </c>
      <c r="R34" s="40" t="s">
        <v>111</v>
      </c>
    </row>
    <row r="35" spans="1:18" ht="12" customHeight="1">
      <c r="A35" s="7" t="s">
        <v>46</v>
      </c>
      <c r="B35" s="13">
        <f t="shared" si="1"/>
        <v>1</v>
      </c>
      <c r="C35" s="23">
        <v>0.159819553693345</v>
      </c>
      <c r="D35" s="15"/>
      <c r="E35" s="28">
        <v>0.0244416917379572</v>
      </c>
      <c r="F35" s="17"/>
      <c r="G35" s="28">
        <v>0.0445724735251767</v>
      </c>
      <c r="H35" s="17"/>
      <c r="I35" s="28">
        <v>0.801149125626739</v>
      </c>
      <c r="J35" s="15"/>
      <c r="K35" s="24">
        <v>953458.608086</v>
      </c>
      <c r="L35" s="33" t="s">
        <v>111</v>
      </c>
      <c r="M35" s="30" t="s">
        <v>109</v>
      </c>
      <c r="N35" s="20"/>
      <c r="O35" s="30" t="s">
        <v>109</v>
      </c>
      <c r="P35" s="17"/>
      <c r="Q35" s="30" t="s">
        <v>109</v>
      </c>
      <c r="R35" s="21"/>
    </row>
    <row r="36" spans="1:18" ht="12" customHeight="1">
      <c r="A36" s="53" t="s">
        <v>47</v>
      </c>
      <c r="B36" s="54">
        <f t="shared" si="1"/>
        <v>0</v>
      </c>
      <c r="C36" s="75">
        <v>0</v>
      </c>
      <c r="D36" s="56"/>
      <c r="E36" s="76">
        <v>0</v>
      </c>
      <c r="F36" s="58"/>
      <c r="G36" s="76">
        <v>0.123801767189355</v>
      </c>
      <c r="H36" s="58"/>
      <c r="I36" s="76">
        <v>0.744708116122886</v>
      </c>
      <c r="J36" s="56"/>
      <c r="K36" s="75">
        <v>0</v>
      </c>
      <c r="L36" s="59"/>
      <c r="M36" s="79" t="s">
        <v>109</v>
      </c>
      <c r="N36" s="61"/>
      <c r="O36" s="79" t="s">
        <v>109</v>
      </c>
      <c r="P36" s="58"/>
      <c r="Q36" s="79" t="s">
        <v>109</v>
      </c>
      <c r="R36" s="62"/>
    </row>
    <row r="37" spans="1:18" ht="12" customHeight="1">
      <c r="A37" s="153"/>
      <c r="B37" s="154"/>
      <c r="C37" s="155"/>
      <c r="D37" s="156"/>
      <c r="E37" s="157"/>
      <c r="F37" s="158"/>
      <c r="G37" s="157"/>
      <c r="H37" s="158"/>
      <c r="I37" s="157"/>
      <c r="J37" s="156"/>
      <c r="K37" s="155"/>
      <c r="L37" s="163"/>
      <c r="M37" s="161"/>
      <c r="N37" s="162"/>
      <c r="O37" s="161"/>
      <c r="P37" s="158"/>
      <c r="Q37" s="161"/>
      <c r="R37" s="158"/>
    </row>
    <row r="38" spans="1:18" s="41" customFormat="1" ht="13.5" customHeight="1">
      <c r="A38" s="63" t="s">
        <v>114</v>
      </c>
      <c r="B38" s="64"/>
      <c r="C38" s="65"/>
      <c r="D38" s="66"/>
      <c r="E38" s="67"/>
      <c r="F38" s="68"/>
      <c r="G38" s="67"/>
      <c r="H38" s="68"/>
      <c r="I38" s="67"/>
      <c r="J38" s="66"/>
      <c r="K38" s="65"/>
      <c r="L38" s="69"/>
      <c r="M38" s="81"/>
      <c r="N38" s="71"/>
      <c r="O38" s="81"/>
      <c r="P38" s="68"/>
      <c r="Q38" s="81"/>
      <c r="R38" s="68"/>
    </row>
    <row r="39" spans="1:18" ht="12" customHeight="1">
      <c r="A39" s="42" t="s">
        <v>48</v>
      </c>
      <c r="B39" s="43">
        <f aca="true" t="shared" si="2" ref="B39:B51">COUNTIF(C39:R39,"Не выполнено")+COUNTIF(C39:R39,"Ошибка в отчетности")</f>
        <v>4</v>
      </c>
      <c r="C39" s="44">
        <v>0.0411604679430699</v>
      </c>
      <c r="D39" s="45"/>
      <c r="E39" s="46">
        <v>0</v>
      </c>
      <c r="F39" s="47"/>
      <c r="G39" s="72">
        <v>0.158798371588987</v>
      </c>
      <c r="H39" s="82" t="s">
        <v>111</v>
      </c>
      <c r="I39" s="46">
        <v>0.894656561040318</v>
      </c>
      <c r="J39" s="45"/>
      <c r="K39" s="48">
        <v>35.7</v>
      </c>
      <c r="L39" s="49" t="s">
        <v>111</v>
      </c>
      <c r="M39" s="83">
        <v>62.621740349116</v>
      </c>
      <c r="N39" s="84" t="s">
        <v>111</v>
      </c>
      <c r="O39" s="72">
        <v>0.03450646396446</v>
      </c>
      <c r="P39" s="82" t="s">
        <v>111</v>
      </c>
      <c r="Q39" s="46">
        <v>0</v>
      </c>
      <c r="R39" s="52"/>
    </row>
    <row r="40" spans="1:18" ht="12" customHeight="1">
      <c r="A40" s="7" t="s">
        <v>49</v>
      </c>
      <c r="B40" s="13">
        <f t="shared" si="2"/>
        <v>6</v>
      </c>
      <c r="C40" s="9" t="s">
        <v>139</v>
      </c>
      <c r="D40" s="25" t="s">
        <v>111</v>
      </c>
      <c r="E40" s="9" t="s">
        <v>139</v>
      </c>
      <c r="F40" s="25" t="s">
        <v>111</v>
      </c>
      <c r="G40" s="9" t="s">
        <v>139</v>
      </c>
      <c r="H40" s="25" t="s">
        <v>111</v>
      </c>
      <c r="I40" s="28">
        <v>0.89419235450622</v>
      </c>
      <c r="J40" s="15"/>
      <c r="K40" s="23">
        <v>0</v>
      </c>
      <c r="L40" s="19"/>
      <c r="M40" s="9" t="s">
        <v>139</v>
      </c>
      <c r="N40" s="25" t="s">
        <v>111</v>
      </c>
      <c r="O40" s="9" t="s">
        <v>139</v>
      </c>
      <c r="P40" s="25" t="s">
        <v>111</v>
      </c>
      <c r="Q40" s="9" t="s">
        <v>139</v>
      </c>
      <c r="R40" s="25" t="s">
        <v>111</v>
      </c>
    </row>
    <row r="41" spans="1:18" ht="12" customHeight="1">
      <c r="A41" s="7" t="s">
        <v>50</v>
      </c>
      <c r="B41" s="13">
        <f t="shared" si="2"/>
        <v>2</v>
      </c>
      <c r="C41" s="23">
        <v>0.243785174768011</v>
      </c>
      <c r="D41" s="15"/>
      <c r="E41" s="28">
        <v>0.00455405660552391</v>
      </c>
      <c r="F41" s="17"/>
      <c r="G41" s="28">
        <v>0.149997445501798</v>
      </c>
      <c r="H41" s="17"/>
      <c r="I41" s="28">
        <v>0.905741901836053</v>
      </c>
      <c r="J41" s="15"/>
      <c r="K41" s="23">
        <v>0</v>
      </c>
      <c r="L41" s="19"/>
      <c r="M41" s="36">
        <v>86.280438429219</v>
      </c>
      <c r="N41" s="37" t="s">
        <v>111</v>
      </c>
      <c r="O41" s="31">
        <v>0.0334911352713022</v>
      </c>
      <c r="P41" s="32" t="s">
        <v>111</v>
      </c>
      <c r="Q41" s="28">
        <v>0</v>
      </c>
      <c r="R41" s="21"/>
    </row>
    <row r="42" spans="1:18" ht="12" customHeight="1">
      <c r="A42" s="7" t="s">
        <v>51</v>
      </c>
      <c r="B42" s="13">
        <f t="shared" si="2"/>
        <v>1</v>
      </c>
      <c r="C42" s="23">
        <v>0.377917517534715</v>
      </c>
      <c r="D42" s="15"/>
      <c r="E42" s="28">
        <v>0.0188585172966729</v>
      </c>
      <c r="F42" s="17"/>
      <c r="G42" s="28">
        <v>0.134019363999724</v>
      </c>
      <c r="H42" s="17"/>
      <c r="I42" s="28">
        <v>0.887204113459846</v>
      </c>
      <c r="J42" s="15"/>
      <c r="K42" s="23">
        <v>0</v>
      </c>
      <c r="L42" s="19"/>
      <c r="M42" s="36">
        <v>65.1718193509082</v>
      </c>
      <c r="N42" s="37" t="s">
        <v>111</v>
      </c>
      <c r="O42" s="28">
        <v>0.00846665856830492</v>
      </c>
      <c r="P42" s="17"/>
      <c r="Q42" s="28">
        <v>-0.0778853986537665</v>
      </c>
      <c r="R42" s="21"/>
    </row>
    <row r="43" spans="1:18" ht="12" customHeight="1">
      <c r="A43" s="7" t="s">
        <v>52</v>
      </c>
      <c r="B43" s="13">
        <f t="shared" si="2"/>
        <v>1</v>
      </c>
      <c r="C43" s="23">
        <v>0.246146018678479</v>
      </c>
      <c r="D43" s="15"/>
      <c r="E43" s="28">
        <v>0.00686223413904691</v>
      </c>
      <c r="F43" s="17"/>
      <c r="G43" s="28">
        <v>0.149423519706111</v>
      </c>
      <c r="H43" s="17"/>
      <c r="I43" s="28">
        <v>0.723482670959006</v>
      </c>
      <c r="J43" s="15"/>
      <c r="K43" s="24">
        <v>48.92</v>
      </c>
      <c r="L43" s="33" t="s">
        <v>111</v>
      </c>
      <c r="M43" s="35">
        <v>35.4422510862788</v>
      </c>
      <c r="N43" s="20"/>
      <c r="O43" s="28">
        <v>0</v>
      </c>
      <c r="P43" s="17"/>
      <c r="Q43" s="28">
        <v>-0.0129679392925349</v>
      </c>
      <c r="R43" s="21"/>
    </row>
    <row r="44" spans="1:18" ht="12" customHeight="1">
      <c r="A44" s="7" t="s">
        <v>53</v>
      </c>
      <c r="B44" s="13">
        <f t="shared" si="2"/>
        <v>5</v>
      </c>
      <c r="C44" s="24">
        <v>2.20586480162779</v>
      </c>
      <c r="D44" s="25" t="s">
        <v>111</v>
      </c>
      <c r="E44" s="28">
        <v>0.00545888007601408</v>
      </c>
      <c r="F44" s="17"/>
      <c r="G44" s="28">
        <v>0.0789930145772736</v>
      </c>
      <c r="H44" s="17"/>
      <c r="I44" s="31">
        <v>1.11016720279967</v>
      </c>
      <c r="J44" s="25" t="s">
        <v>111</v>
      </c>
      <c r="K44" s="24">
        <v>1178801.727</v>
      </c>
      <c r="L44" s="33" t="s">
        <v>111</v>
      </c>
      <c r="M44" s="36">
        <v>67.084044856435</v>
      </c>
      <c r="N44" s="37" t="s">
        <v>111</v>
      </c>
      <c r="O44" s="28">
        <v>-0.00152588937724866</v>
      </c>
      <c r="P44" s="17"/>
      <c r="Q44" s="31">
        <v>0.155280688740314</v>
      </c>
      <c r="R44" s="40" t="s">
        <v>111</v>
      </c>
    </row>
    <row r="45" spans="1:18" ht="12" customHeight="1">
      <c r="A45" s="7" t="s">
        <v>54</v>
      </c>
      <c r="B45" s="13">
        <f t="shared" si="2"/>
        <v>4</v>
      </c>
      <c r="C45" s="24">
        <v>1.21669316770186</v>
      </c>
      <c r="D45" s="25" t="s">
        <v>111</v>
      </c>
      <c r="E45" s="28">
        <v>0.000546663816316797</v>
      </c>
      <c r="F45" s="17"/>
      <c r="G45" s="31">
        <v>0.184691304347826</v>
      </c>
      <c r="H45" s="32" t="s">
        <v>111</v>
      </c>
      <c r="I45" s="28">
        <v>0.837844847876716</v>
      </c>
      <c r="J45" s="15"/>
      <c r="K45" s="24">
        <v>500308.266</v>
      </c>
      <c r="L45" s="33" t="s">
        <v>111</v>
      </c>
      <c r="M45" s="36">
        <v>61.6137942380159</v>
      </c>
      <c r="N45" s="37" t="s">
        <v>111</v>
      </c>
      <c r="O45" s="28">
        <v>0</v>
      </c>
      <c r="P45" s="17"/>
      <c r="Q45" s="28">
        <v>0.0494098771718297</v>
      </c>
      <c r="R45" s="21"/>
    </row>
    <row r="46" spans="1:18" ht="12" customHeight="1">
      <c r="A46" s="7" t="s">
        <v>55</v>
      </c>
      <c r="B46" s="13">
        <f t="shared" si="2"/>
        <v>1</v>
      </c>
      <c r="C46" s="23">
        <v>0</v>
      </c>
      <c r="D46" s="15"/>
      <c r="E46" s="28">
        <v>0</v>
      </c>
      <c r="F46" s="17"/>
      <c r="G46" s="28">
        <v>0</v>
      </c>
      <c r="H46" s="17"/>
      <c r="I46" s="28">
        <v>0.520176998044174</v>
      </c>
      <c r="J46" s="15"/>
      <c r="K46" s="23">
        <v>0</v>
      </c>
      <c r="L46" s="19"/>
      <c r="M46" s="36">
        <v>84.0029911925045</v>
      </c>
      <c r="N46" s="37" t="s">
        <v>111</v>
      </c>
      <c r="O46" s="28">
        <v>0</v>
      </c>
      <c r="P46" s="17"/>
      <c r="Q46" s="28">
        <v>0</v>
      </c>
      <c r="R46" s="21"/>
    </row>
    <row r="47" spans="1:18" ht="12" customHeight="1">
      <c r="A47" s="7" t="s">
        <v>56</v>
      </c>
      <c r="B47" s="13">
        <f t="shared" si="2"/>
        <v>1</v>
      </c>
      <c r="C47" s="23">
        <v>0.131549642995831</v>
      </c>
      <c r="D47" s="15"/>
      <c r="E47" s="28">
        <v>0.00717573319685745</v>
      </c>
      <c r="F47" s="17"/>
      <c r="G47" s="28">
        <v>0</v>
      </c>
      <c r="H47" s="17"/>
      <c r="I47" s="28">
        <v>0.885008219820756</v>
      </c>
      <c r="J47" s="15"/>
      <c r="K47" s="24">
        <v>436525.5022</v>
      </c>
      <c r="L47" s="33" t="s">
        <v>111</v>
      </c>
      <c r="M47" s="35">
        <v>16.4012476882346</v>
      </c>
      <c r="N47" s="20"/>
      <c r="O47" s="28">
        <v>-0.00197155827876083</v>
      </c>
      <c r="P47" s="17"/>
      <c r="Q47" s="28">
        <v>0.0426270736656729</v>
      </c>
      <c r="R47" s="21"/>
    </row>
    <row r="48" spans="1:18" ht="12" customHeight="1">
      <c r="A48" s="7" t="s">
        <v>57</v>
      </c>
      <c r="B48" s="13">
        <f t="shared" si="2"/>
        <v>0</v>
      </c>
      <c r="C48" s="23">
        <v>0.0450432806204108</v>
      </c>
      <c r="D48" s="15"/>
      <c r="E48" s="28">
        <v>0</v>
      </c>
      <c r="F48" s="17"/>
      <c r="G48" s="28">
        <v>0.030457791003139</v>
      </c>
      <c r="H48" s="17"/>
      <c r="I48" s="28">
        <v>0.903272903710879</v>
      </c>
      <c r="J48" s="15"/>
      <c r="K48" s="23">
        <v>0</v>
      </c>
      <c r="L48" s="19"/>
      <c r="M48" s="35">
        <v>26.2080427071569</v>
      </c>
      <c r="N48" s="20"/>
      <c r="O48" s="28">
        <v>-0.000568063070652499</v>
      </c>
      <c r="P48" s="17"/>
      <c r="Q48" s="28">
        <v>-0.000568676861112415</v>
      </c>
      <c r="R48" s="21"/>
    </row>
    <row r="49" spans="1:18" ht="12" customHeight="1">
      <c r="A49" s="7" t="s">
        <v>58</v>
      </c>
      <c r="B49" s="13">
        <f t="shared" si="2"/>
        <v>1</v>
      </c>
      <c r="C49" s="23">
        <v>0.235646409026894</v>
      </c>
      <c r="D49" s="15"/>
      <c r="E49" s="28">
        <v>0.00693441635614881</v>
      </c>
      <c r="F49" s="17"/>
      <c r="G49" s="30" t="s">
        <v>108</v>
      </c>
      <c r="H49" s="17"/>
      <c r="I49" s="28">
        <v>0.944756907378197</v>
      </c>
      <c r="J49" s="15"/>
      <c r="K49" s="24">
        <v>0.00278</v>
      </c>
      <c r="L49" s="33" t="s">
        <v>111</v>
      </c>
      <c r="M49" s="35">
        <v>10.2132466750527</v>
      </c>
      <c r="N49" s="20"/>
      <c r="O49" s="28">
        <v>0.00523557382537049</v>
      </c>
      <c r="P49" s="17"/>
      <c r="Q49" s="28">
        <v>-0.538700771387742</v>
      </c>
      <c r="R49" s="21"/>
    </row>
    <row r="50" spans="1:18" ht="12" customHeight="1">
      <c r="A50" s="7" t="s">
        <v>59</v>
      </c>
      <c r="B50" s="13">
        <f t="shared" si="2"/>
        <v>3</v>
      </c>
      <c r="C50" s="23">
        <v>0.350366124845421</v>
      </c>
      <c r="D50" s="15"/>
      <c r="E50" s="28">
        <v>0.0240053689412041</v>
      </c>
      <c r="F50" s="17"/>
      <c r="G50" s="28">
        <v>0</v>
      </c>
      <c r="H50" s="17"/>
      <c r="I50" s="31">
        <v>1.04825798099389</v>
      </c>
      <c r="J50" s="25" t="s">
        <v>111</v>
      </c>
      <c r="K50" s="24">
        <v>38779.38211</v>
      </c>
      <c r="L50" s="33" t="s">
        <v>111</v>
      </c>
      <c r="M50" s="35">
        <v>12.3972868161538</v>
      </c>
      <c r="N50" s="20"/>
      <c r="O50" s="28">
        <v>0.0121202874350302</v>
      </c>
      <c r="P50" s="17"/>
      <c r="Q50" s="31">
        <v>0.0853409022566709</v>
      </c>
      <c r="R50" s="40" t="s">
        <v>111</v>
      </c>
    </row>
    <row r="51" spans="1:18" ht="12" customHeight="1">
      <c r="A51" s="53" t="s">
        <v>60</v>
      </c>
      <c r="B51" s="54">
        <f t="shared" si="2"/>
        <v>1</v>
      </c>
      <c r="C51" s="75">
        <v>0.108772552063775</v>
      </c>
      <c r="D51" s="56"/>
      <c r="E51" s="76">
        <v>0.00440205800982432</v>
      </c>
      <c r="F51" s="58"/>
      <c r="G51" s="76">
        <v>0.0161348727544191</v>
      </c>
      <c r="H51" s="58"/>
      <c r="I51" s="76">
        <v>0.868629194755853</v>
      </c>
      <c r="J51" s="56"/>
      <c r="K51" s="75">
        <v>0</v>
      </c>
      <c r="L51" s="59"/>
      <c r="M51" s="86">
        <v>25.3973192476767</v>
      </c>
      <c r="N51" s="61"/>
      <c r="O51" s="76">
        <v>-0.0103229041577015</v>
      </c>
      <c r="P51" s="58"/>
      <c r="Q51" s="87">
        <v>0.0984016406017838</v>
      </c>
      <c r="R51" s="88" t="s">
        <v>111</v>
      </c>
    </row>
    <row r="52" spans="1:18" ht="12" customHeight="1">
      <c r="A52" s="153"/>
      <c r="B52" s="154"/>
      <c r="C52" s="155"/>
      <c r="D52" s="156"/>
      <c r="E52" s="157"/>
      <c r="F52" s="158"/>
      <c r="G52" s="157"/>
      <c r="H52" s="158"/>
      <c r="I52" s="157"/>
      <c r="J52" s="156"/>
      <c r="K52" s="155"/>
      <c r="L52" s="163"/>
      <c r="M52" s="164"/>
      <c r="N52" s="162"/>
      <c r="O52" s="157"/>
      <c r="P52" s="158"/>
      <c r="Q52" s="165"/>
      <c r="R52" s="166"/>
    </row>
    <row r="53" spans="1:18" s="41" customFormat="1" ht="13.5" customHeight="1">
      <c r="A53" s="63" t="s">
        <v>115</v>
      </c>
      <c r="B53" s="64"/>
      <c r="C53" s="65"/>
      <c r="D53" s="66"/>
      <c r="E53" s="67"/>
      <c r="F53" s="68"/>
      <c r="G53" s="67"/>
      <c r="H53" s="68"/>
      <c r="I53" s="67"/>
      <c r="J53" s="66"/>
      <c r="K53" s="65"/>
      <c r="L53" s="69"/>
      <c r="M53" s="70"/>
      <c r="N53" s="71"/>
      <c r="O53" s="67"/>
      <c r="P53" s="68"/>
      <c r="Q53" s="67"/>
      <c r="R53" s="89"/>
    </row>
    <row r="54" spans="1:18" ht="12" customHeight="1">
      <c r="A54" s="42" t="s">
        <v>61</v>
      </c>
      <c r="B54" s="43">
        <f aca="true" t="shared" si="3" ref="B54:B68">COUNTIF(C54:R54,"Не выполнено")+COUNTIF(C54:R54,"Ошибка в отчетности")</f>
        <v>1</v>
      </c>
      <c r="C54" s="44">
        <v>0.0602287081374348</v>
      </c>
      <c r="D54" s="45"/>
      <c r="E54" s="46">
        <v>0.0083699384636239</v>
      </c>
      <c r="F54" s="47"/>
      <c r="G54" s="46">
        <v>0.00328548523115121</v>
      </c>
      <c r="H54" s="47"/>
      <c r="I54" s="46">
        <v>0.981544323614434</v>
      </c>
      <c r="J54" s="45"/>
      <c r="K54" s="48">
        <v>102843.1183</v>
      </c>
      <c r="L54" s="49" t="s">
        <v>111</v>
      </c>
      <c r="M54" s="85" t="s">
        <v>109</v>
      </c>
      <c r="N54" s="51"/>
      <c r="O54" s="85" t="s">
        <v>109</v>
      </c>
      <c r="P54" s="47"/>
      <c r="Q54" s="85" t="s">
        <v>109</v>
      </c>
      <c r="R54" s="52"/>
    </row>
    <row r="55" spans="1:18" ht="12" customHeight="1">
      <c r="A55" s="7" t="s">
        <v>62</v>
      </c>
      <c r="B55" s="13">
        <f t="shared" si="3"/>
        <v>1</v>
      </c>
      <c r="C55" s="23">
        <v>0.1978770828208</v>
      </c>
      <c r="D55" s="15"/>
      <c r="E55" s="28">
        <v>0.0154196155087642</v>
      </c>
      <c r="F55" s="17"/>
      <c r="G55" s="28">
        <v>0.144297867263299</v>
      </c>
      <c r="H55" s="17"/>
      <c r="I55" s="28">
        <v>0.875239230670744</v>
      </c>
      <c r="J55" s="15"/>
      <c r="K55" s="23">
        <v>0</v>
      </c>
      <c r="L55" s="19"/>
      <c r="M55" s="36">
        <v>52.5764198262174</v>
      </c>
      <c r="N55" s="37" t="s">
        <v>111</v>
      </c>
      <c r="O55" s="28">
        <v>-2.83702530803889E-05</v>
      </c>
      <c r="P55" s="17"/>
      <c r="Q55" s="28">
        <v>-0.00401173109964874</v>
      </c>
      <c r="R55" s="21"/>
    </row>
    <row r="56" spans="1:18" ht="12" customHeight="1">
      <c r="A56" s="7" t="s">
        <v>63</v>
      </c>
      <c r="B56" s="13">
        <f t="shared" si="3"/>
        <v>2</v>
      </c>
      <c r="C56" s="23">
        <v>0.555104070455948</v>
      </c>
      <c r="D56" s="15"/>
      <c r="E56" s="28">
        <v>0.00803317423710896</v>
      </c>
      <c r="F56" s="17"/>
      <c r="G56" s="28">
        <v>0.148562683718559</v>
      </c>
      <c r="H56" s="17"/>
      <c r="I56" s="28">
        <v>0.826091751213057</v>
      </c>
      <c r="J56" s="15"/>
      <c r="K56" s="24">
        <v>419765.6794</v>
      </c>
      <c r="L56" s="33" t="s">
        <v>111</v>
      </c>
      <c r="M56" s="35">
        <v>33.6078485439429</v>
      </c>
      <c r="N56" s="20"/>
      <c r="O56" s="28">
        <v>0.00180680057753499</v>
      </c>
      <c r="P56" s="17"/>
      <c r="Q56" s="31">
        <v>0.108454979407282</v>
      </c>
      <c r="R56" s="40" t="s">
        <v>111</v>
      </c>
    </row>
    <row r="57" spans="1:18" ht="12" customHeight="1">
      <c r="A57" s="7" t="s">
        <v>64</v>
      </c>
      <c r="B57" s="13">
        <f t="shared" si="3"/>
        <v>1</v>
      </c>
      <c r="C57" s="23">
        <v>0.15165470778942</v>
      </c>
      <c r="D57" s="15"/>
      <c r="E57" s="28">
        <v>0.00445699305887958</v>
      </c>
      <c r="F57" s="17"/>
      <c r="G57" s="28">
        <v>0.0905490997754715</v>
      </c>
      <c r="H57" s="17"/>
      <c r="I57" s="28">
        <v>0.895142509821167</v>
      </c>
      <c r="J57" s="15"/>
      <c r="K57" s="24">
        <v>97935.6398</v>
      </c>
      <c r="L57" s="33" t="s">
        <v>111</v>
      </c>
      <c r="M57" s="30" t="s">
        <v>109</v>
      </c>
      <c r="N57" s="20"/>
      <c r="O57" s="30" t="s">
        <v>109</v>
      </c>
      <c r="P57" s="17"/>
      <c r="Q57" s="30" t="s">
        <v>109</v>
      </c>
      <c r="R57" s="21"/>
    </row>
    <row r="58" spans="1:18" ht="12" customHeight="1">
      <c r="A58" s="7" t="s">
        <v>65</v>
      </c>
      <c r="B58" s="13">
        <f t="shared" si="3"/>
        <v>1</v>
      </c>
      <c r="C58" s="23">
        <v>0.273365830529308</v>
      </c>
      <c r="D58" s="15"/>
      <c r="E58" s="28">
        <v>5.24431014612726E-05</v>
      </c>
      <c r="F58" s="17"/>
      <c r="G58" s="28">
        <v>0.102738331718352</v>
      </c>
      <c r="H58" s="17"/>
      <c r="I58" s="28">
        <v>0.847439412066895</v>
      </c>
      <c r="J58" s="15"/>
      <c r="K58" s="24">
        <v>498932.47737396</v>
      </c>
      <c r="L58" s="33" t="s">
        <v>111</v>
      </c>
      <c r="M58" s="30" t="s">
        <v>109</v>
      </c>
      <c r="N58" s="20"/>
      <c r="O58" s="30" t="s">
        <v>109</v>
      </c>
      <c r="P58" s="17"/>
      <c r="Q58" s="30" t="s">
        <v>109</v>
      </c>
      <c r="R58" s="21"/>
    </row>
    <row r="59" spans="1:18" ht="12" customHeight="1">
      <c r="A59" s="7" t="s">
        <v>66</v>
      </c>
      <c r="B59" s="13">
        <f t="shared" si="3"/>
        <v>0</v>
      </c>
      <c r="C59" s="23">
        <v>0.367198719018132</v>
      </c>
      <c r="D59" s="15"/>
      <c r="E59" s="28">
        <v>0.0139879657577479</v>
      </c>
      <c r="F59" s="17"/>
      <c r="G59" s="28">
        <v>0.0820943857273236</v>
      </c>
      <c r="H59" s="17"/>
      <c r="I59" s="28">
        <v>0.955752861901757</v>
      </c>
      <c r="J59" s="15"/>
      <c r="K59" s="23">
        <v>0</v>
      </c>
      <c r="L59" s="19"/>
      <c r="M59" s="35">
        <v>39.2234638828838</v>
      </c>
      <c r="N59" s="20"/>
      <c r="O59" s="28">
        <v>0.0153600016488428</v>
      </c>
      <c r="P59" s="17"/>
      <c r="Q59" s="28">
        <v>-0.0790744667238609</v>
      </c>
      <c r="R59" s="21"/>
    </row>
    <row r="60" spans="1:18" ht="12" customHeight="1">
      <c r="A60" s="7" t="s">
        <v>67</v>
      </c>
      <c r="B60" s="13">
        <f t="shared" si="3"/>
        <v>1</v>
      </c>
      <c r="C60" s="23">
        <v>0.152308179148604</v>
      </c>
      <c r="D60" s="15"/>
      <c r="E60" s="28">
        <v>0.00238002926959996</v>
      </c>
      <c r="F60" s="17"/>
      <c r="G60" s="28">
        <v>0</v>
      </c>
      <c r="H60" s="17"/>
      <c r="I60" s="28">
        <v>0.870043820110534</v>
      </c>
      <c r="J60" s="15"/>
      <c r="K60" s="24">
        <v>71.64</v>
      </c>
      <c r="L60" s="33" t="s">
        <v>111</v>
      </c>
      <c r="M60" s="35">
        <v>31.8190676961828</v>
      </c>
      <c r="N60" s="20"/>
      <c r="O60" s="28">
        <v>-0.000668911021872883</v>
      </c>
      <c r="P60" s="17"/>
      <c r="Q60" s="28">
        <v>-0.0324543004723515</v>
      </c>
      <c r="R60" s="21"/>
    </row>
    <row r="61" spans="1:18" ht="12" customHeight="1">
      <c r="A61" s="7" t="s">
        <v>68</v>
      </c>
      <c r="B61" s="13">
        <f t="shared" si="3"/>
        <v>1</v>
      </c>
      <c r="C61" s="23">
        <v>0.360516327534645</v>
      </c>
      <c r="D61" s="15"/>
      <c r="E61" s="28">
        <v>0.0278769693985009</v>
      </c>
      <c r="F61" s="17"/>
      <c r="G61" s="30" t="s">
        <v>108</v>
      </c>
      <c r="H61" s="17"/>
      <c r="I61" s="28">
        <v>0.877907623636504</v>
      </c>
      <c r="J61" s="15"/>
      <c r="K61" s="24">
        <v>621422.6975</v>
      </c>
      <c r="L61" s="33" t="s">
        <v>111</v>
      </c>
      <c r="M61" s="35">
        <v>3.27352732037813</v>
      </c>
      <c r="N61" s="20"/>
      <c r="O61" s="28">
        <v>-0.00203544683970164</v>
      </c>
      <c r="P61" s="17"/>
      <c r="Q61" s="28">
        <v>0.0281229050770776</v>
      </c>
      <c r="R61" s="21"/>
    </row>
    <row r="62" spans="1:18" ht="12" customHeight="1">
      <c r="A62" s="7" t="s">
        <v>69</v>
      </c>
      <c r="B62" s="13">
        <f t="shared" si="3"/>
        <v>1</v>
      </c>
      <c r="C62" s="23">
        <v>0.638682744475407</v>
      </c>
      <c r="D62" s="15"/>
      <c r="E62" s="28">
        <v>0.00687967565887721</v>
      </c>
      <c r="F62" s="17"/>
      <c r="G62" s="28">
        <v>0.115272054580257</v>
      </c>
      <c r="H62" s="17"/>
      <c r="I62" s="28">
        <v>0.884813487559239</v>
      </c>
      <c r="J62" s="15"/>
      <c r="K62" s="24">
        <v>2192608.94751</v>
      </c>
      <c r="L62" s="33" t="s">
        <v>111</v>
      </c>
      <c r="M62" s="30" t="s">
        <v>109</v>
      </c>
      <c r="N62" s="20"/>
      <c r="O62" s="30" t="s">
        <v>109</v>
      </c>
      <c r="P62" s="17"/>
      <c r="Q62" s="30" t="s">
        <v>109</v>
      </c>
      <c r="R62" s="21"/>
    </row>
    <row r="63" spans="1:18" ht="12" customHeight="1">
      <c r="A63" s="7" t="s">
        <v>70</v>
      </c>
      <c r="B63" s="13">
        <f t="shared" si="3"/>
        <v>2</v>
      </c>
      <c r="C63" s="23">
        <v>0.33799082743075</v>
      </c>
      <c r="D63" s="15"/>
      <c r="E63" s="28">
        <v>0.00717660773585597</v>
      </c>
      <c r="F63" s="17"/>
      <c r="G63" s="28">
        <v>0.145352882396211</v>
      </c>
      <c r="H63" s="17"/>
      <c r="I63" s="28">
        <v>0.83541905101409</v>
      </c>
      <c r="J63" s="15"/>
      <c r="K63" s="24">
        <v>479231.8195</v>
      </c>
      <c r="L63" s="33" t="s">
        <v>111</v>
      </c>
      <c r="M63" s="36">
        <v>46.3631889304819</v>
      </c>
      <c r="N63" s="37" t="s">
        <v>111</v>
      </c>
      <c r="O63" s="28">
        <v>-0.000330758523712476</v>
      </c>
      <c r="P63" s="17"/>
      <c r="Q63" s="28">
        <v>-0.0203443214046489</v>
      </c>
      <c r="R63" s="21"/>
    </row>
    <row r="64" spans="1:18" ht="12" customHeight="1">
      <c r="A64" s="7" t="s">
        <v>71</v>
      </c>
      <c r="B64" s="13">
        <f t="shared" si="3"/>
        <v>1</v>
      </c>
      <c r="C64" s="23">
        <v>0.0338292170056127</v>
      </c>
      <c r="D64" s="15"/>
      <c r="E64" s="28">
        <v>0.000299867404602609</v>
      </c>
      <c r="F64" s="17"/>
      <c r="G64" s="30" t="s">
        <v>108</v>
      </c>
      <c r="H64" s="17"/>
      <c r="I64" s="28">
        <v>0.727070013766135</v>
      </c>
      <c r="J64" s="15"/>
      <c r="K64" s="24">
        <v>40.08159228</v>
      </c>
      <c r="L64" s="33" t="s">
        <v>111</v>
      </c>
      <c r="M64" s="30" t="s">
        <v>109</v>
      </c>
      <c r="N64" s="20"/>
      <c r="O64" s="30" t="s">
        <v>109</v>
      </c>
      <c r="P64" s="17"/>
      <c r="Q64" s="30" t="s">
        <v>109</v>
      </c>
      <c r="R64" s="21"/>
    </row>
    <row r="65" spans="1:18" ht="12" customHeight="1">
      <c r="A65" s="7" t="s">
        <v>72</v>
      </c>
      <c r="B65" s="13">
        <f t="shared" si="3"/>
        <v>1</v>
      </c>
      <c r="C65" s="23">
        <v>0.286139978513692</v>
      </c>
      <c r="D65" s="15"/>
      <c r="E65" s="28">
        <v>0.0343080884866452</v>
      </c>
      <c r="F65" s="17"/>
      <c r="G65" s="28">
        <v>0.13581982621528</v>
      </c>
      <c r="H65" s="17"/>
      <c r="I65" s="28">
        <v>0.70966578012614</v>
      </c>
      <c r="J65" s="15"/>
      <c r="K65" s="24">
        <v>252760.4984</v>
      </c>
      <c r="L65" s="33" t="s">
        <v>111</v>
      </c>
      <c r="M65" s="30" t="s">
        <v>109</v>
      </c>
      <c r="N65" s="20"/>
      <c r="O65" s="30" t="s">
        <v>109</v>
      </c>
      <c r="P65" s="17"/>
      <c r="Q65" s="30" t="s">
        <v>109</v>
      </c>
      <c r="R65" s="21"/>
    </row>
    <row r="66" spans="1:18" ht="12" customHeight="1">
      <c r="A66" s="7" t="s">
        <v>73</v>
      </c>
      <c r="B66" s="13">
        <f t="shared" si="3"/>
        <v>0</v>
      </c>
      <c r="C66" s="23">
        <v>0.135729170716203</v>
      </c>
      <c r="D66" s="15"/>
      <c r="E66" s="28">
        <v>0.00686455238961552</v>
      </c>
      <c r="F66" s="17"/>
      <c r="G66" s="28">
        <v>0.0107572059673539</v>
      </c>
      <c r="H66" s="17"/>
      <c r="I66" s="28">
        <v>0.937117344627808</v>
      </c>
      <c r="J66" s="15"/>
      <c r="K66" s="23">
        <v>0</v>
      </c>
      <c r="L66" s="19"/>
      <c r="M66" s="35">
        <v>18.0998833411167</v>
      </c>
      <c r="N66" s="20"/>
      <c r="O66" s="28">
        <v>0.00403518682915019</v>
      </c>
      <c r="P66" s="17"/>
      <c r="Q66" s="28">
        <v>-0.406938320335141</v>
      </c>
      <c r="R66" s="21"/>
    </row>
    <row r="67" spans="1:18" ht="12" customHeight="1">
      <c r="A67" s="7" t="s">
        <v>74</v>
      </c>
      <c r="B67" s="13">
        <f t="shared" si="3"/>
        <v>1</v>
      </c>
      <c r="C67" s="23">
        <v>0.702373432049952</v>
      </c>
      <c r="D67" s="15"/>
      <c r="E67" s="28">
        <v>0.00402352622844543</v>
      </c>
      <c r="F67" s="17"/>
      <c r="G67" s="28">
        <v>0.0039893602512866</v>
      </c>
      <c r="H67" s="17"/>
      <c r="I67" s="28">
        <v>0.887596094663686</v>
      </c>
      <c r="J67" s="15"/>
      <c r="K67" s="24">
        <v>114340.8493</v>
      </c>
      <c r="L67" s="33" t="s">
        <v>111</v>
      </c>
      <c r="M67" s="35">
        <v>28.9599569617308</v>
      </c>
      <c r="N67" s="20"/>
      <c r="O67" s="28">
        <v>0</v>
      </c>
      <c r="P67" s="17"/>
      <c r="Q67" s="28">
        <v>-0.239559907276061</v>
      </c>
      <c r="R67" s="21"/>
    </row>
    <row r="68" spans="1:18" ht="12" customHeight="1">
      <c r="A68" s="53" t="s">
        <v>75</v>
      </c>
      <c r="B68" s="54">
        <f t="shared" si="3"/>
        <v>1</v>
      </c>
      <c r="C68" s="75">
        <v>0.102290166917174</v>
      </c>
      <c r="D68" s="56"/>
      <c r="E68" s="76">
        <v>0.00264049388843747</v>
      </c>
      <c r="F68" s="58"/>
      <c r="G68" s="76">
        <v>0.146487619650344</v>
      </c>
      <c r="H68" s="58"/>
      <c r="I68" s="76">
        <v>0.904699720439942</v>
      </c>
      <c r="J68" s="56"/>
      <c r="K68" s="75">
        <v>0</v>
      </c>
      <c r="L68" s="59"/>
      <c r="M68" s="90">
        <v>82.0629618823242</v>
      </c>
      <c r="N68" s="91" t="s">
        <v>111</v>
      </c>
      <c r="O68" s="76">
        <v>-0.0081591828928529</v>
      </c>
      <c r="P68" s="58"/>
      <c r="Q68" s="76">
        <v>0</v>
      </c>
      <c r="R68" s="62"/>
    </row>
    <row r="69" spans="1:18" ht="12" customHeight="1">
      <c r="A69" s="153"/>
      <c r="B69" s="154"/>
      <c r="C69" s="155"/>
      <c r="D69" s="156"/>
      <c r="E69" s="157"/>
      <c r="F69" s="158"/>
      <c r="G69" s="157"/>
      <c r="H69" s="158"/>
      <c r="I69" s="157"/>
      <c r="J69" s="156"/>
      <c r="K69" s="155"/>
      <c r="L69" s="163"/>
      <c r="M69" s="167"/>
      <c r="N69" s="168"/>
      <c r="O69" s="157"/>
      <c r="P69" s="158"/>
      <c r="Q69" s="157"/>
      <c r="R69" s="158"/>
    </row>
    <row r="70" spans="1:18" s="41" customFormat="1" ht="13.5" customHeight="1">
      <c r="A70" s="63" t="s">
        <v>116</v>
      </c>
      <c r="B70" s="64"/>
      <c r="C70" s="65"/>
      <c r="D70" s="66"/>
      <c r="E70" s="67"/>
      <c r="F70" s="68"/>
      <c r="G70" s="67"/>
      <c r="H70" s="68"/>
      <c r="I70" s="67"/>
      <c r="J70" s="66"/>
      <c r="K70" s="65"/>
      <c r="L70" s="69"/>
      <c r="M70" s="70"/>
      <c r="N70" s="92"/>
      <c r="O70" s="67"/>
      <c r="P70" s="68"/>
      <c r="Q70" s="67"/>
      <c r="R70" s="68"/>
    </row>
    <row r="71" spans="1:18" ht="12" customHeight="1">
      <c r="A71" s="42" t="s">
        <v>76</v>
      </c>
      <c r="B71" s="43">
        <f aca="true" t="shared" si="4" ref="B71:B76">COUNTIF(C71:R71,"Не выполнено")+COUNTIF(C71:R71,"Ошибка в отчетности")</f>
        <v>2</v>
      </c>
      <c r="C71" s="44">
        <v>0.412381953234235</v>
      </c>
      <c r="D71" s="45"/>
      <c r="E71" s="46">
        <v>0.0286796430424431</v>
      </c>
      <c r="F71" s="47"/>
      <c r="G71" s="46">
        <v>0.0390303112764537</v>
      </c>
      <c r="H71" s="47"/>
      <c r="I71" s="46">
        <v>0.917900189885099</v>
      </c>
      <c r="J71" s="45"/>
      <c r="K71" s="48">
        <v>17.881</v>
      </c>
      <c r="L71" s="49" t="s">
        <v>111</v>
      </c>
      <c r="M71" s="83">
        <v>48.4745124500288</v>
      </c>
      <c r="N71" s="84" t="s">
        <v>111</v>
      </c>
      <c r="O71" s="46">
        <v>-7.09116427551715E-05</v>
      </c>
      <c r="P71" s="47"/>
      <c r="Q71" s="46">
        <v>-0.0570557753519158</v>
      </c>
      <c r="R71" s="52"/>
    </row>
    <row r="72" spans="1:18" ht="12" customHeight="1">
      <c r="A72" s="7" t="s">
        <v>77</v>
      </c>
      <c r="B72" s="13">
        <f t="shared" si="4"/>
        <v>1</v>
      </c>
      <c r="C72" s="23">
        <v>0.0783058469090735</v>
      </c>
      <c r="D72" s="15"/>
      <c r="E72" s="28">
        <v>0.00254859939520852</v>
      </c>
      <c r="F72" s="17"/>
      <c r="G72" s="28">
        <v>0</v>
      </c>
      <c r="H72" s="17"/>
      <c r="I72" s="28">
        <v>0.774618195402832</v>
      </c>
      <c r="J72" s="15"/>
      <c r="K72" s="24">
        <v>1780.111398</v>
      </c>
      <c r="L72" s="33" t="s">
        <v>111</v>
      </c>
      <c r="M72" s="35">
        <v>0.131869793171736</v>
      </c>
      <c r="N72" s="20"/>
      <c r="O72" s="28">
        <v>-0.000544296383191153</v>
      </c>
      <c r="P72" s="17"/>
      <c r="Q72" s="28">
        <v>-0.0286486745570687</v>
      </c>
      <c r="R72" s="21"/>
    </row>
    <row r="73" spans="1:18" ht="12" customHeight="1">
      <c r="A73" s="7" t="s">
        <v>78</v>
      </c>
      <c r="B73" s="13">
        <f t="shared" si="4"/>
        <v>1</v>
      </c>
      <c r="C73" s="23">
        <v>0.243667030204709</v>
      </c>
      <c r="D73" s="15"/>
      <c r="E73" s="28">
        <v>0.0067315771483425</v>
      </c>
      <c r="F73" s="17"/>
      <c r="G73" s="28">
        <v>0.146477814351808</v>
      </c>
      <c r="H73" s="17"/>
      <c r="I73" s="28">
        <v>0.70068168057889</v>
      </c>
      <c r="J73" s="15"/>
      <c r="K73" s="24">
        <v>1524434.052</v>
      </c>
      <c r="L73" s="33" t="s">
        <v>111</v>
      </c>
      <c r="M73" s="30" t="s">
        <v>109</v>
      </c>
      <c r="N73" s="20"/>
      <c r="O73" s="30" t="s">
        <v>109</v>
      </c>
      <c r="P73" s="17"/>
      <c r="Q73" s="30" t="s">
        <v>109</v>
      </c>
      <c r="R73" s="21"/>
    </row>
    <row r="74" spans="1:18" ht="12" customHeight="1">
      <c r="A74" s="7" t="s">
        <v>79</v>
      </c>
      <c r="B74" s="13">
        <f t="shared" si="4"/>
        <v>1</v>
      </c>
      <c r="C74" s="23">
        <v>0</v>
      </c>
      <c r="D74" s="15"/>
      <c r="E74" s="28">
        <v>0</v>
      </c>
      <c r="F74" s="17"/>
      <c r="G74" s="28">
        <v>0.131067281283261</v>
      </c>
      <c r="H74" s="17"/>
      <c r="I74" s="28">
        <v>0.638794084518607</v>
      </c>
      <c r="J74" s="15"/>
      <c r="K74" s="24">
        <v>432208.5184</v>
      </c>
      <c r="L74" s="33" t="s">
        <v>111</v>
      </c>
      <c r="M74" s="35">
        <v>4.77509618747814</v>
      </c>
      <c r="N74" s="20"/>
      <c r="O74" s="28">
        <v>-0.115463349810458</v>
      </c>
      <c r="P74" s="17"/>
      <c r="Q74" s="28">
        <v>0</v>
      </c>
      <c r="R74" s="21"/>
    </row>
    <row r="75" spans="1:18" ht="12" customHeight="1">
      <c r="A75" s="7" t="s">
        <v>80</v>
      </c>
      <c r="B75" s="13">
        <f t="shared" si="4"/>
        <v>0</v>
      </c>
      <c r="C75" s="23">
        <v>0.0969152342587796</v>
      </c>
      <c r="D75" s="15"/>
      <c r="E75" s="28">
        <v>0.0061944816555293</v>
      </c>
      <c r="F75" s="17"/>
      <c r="G75" s="28">
        <v>0.104137151719381</v>
      </c>
      <c r="H75" s="17"/>
      <c r="I75" s="28">
        <v>0.74100606399655</v>
      </c>
      <c r="J75" s="15"/>
      <c r="K75" s="23">
        <v>0</v>
      </c>
      <c r="L75" s="19"/>
      <c r="M75" s="30" t="s">
        <v>109</v>
      </c>
      <c r="N75" s="20"/>
      <c r="O75" s="30" t="s">
        <v>109</v>
      </c>
      <c r="P75" s="17"/>
      <c r="Q75" s="30" t="s">
        <v>109</v>
      </c>
      <c r="R75" s="21"/>
    </row>
    <row r="76" spans="1:18" ht="12" customHeight="1">
      <c r="A76" s="53" t="s">
        <v>81</v>
      </c>
      <c r="B76" s="54">
        <f t="shared" si="4"/>
        <v>0</v>
      </c>
      <c r="C76" s="75">
        <v>0.111692705020719</v>
      </c>
      <c r="D76" s="56"/>
      <c r="E76" s="76">
        <v>0.0334482389411306</v>
      </c>
      <c r="F76" s="58"/>
      <c r="G76" s="76">
        <v>0.122742989303267</v>
      </c>
      <c r="H76" s="58"/>
      <c r="I76" s="76">
        <v>0.487356349138804</v>
      </c>
      <c r="J76" s="56"/>
      <c r="K76" s="75">
        <v>0</v>
      </c>
      <c r="L76" s="59"/>
      <c r="M76" s="79" t="s">
        <v>109</v>
      </c>
      <c r="N76" s="61"/>
      <c r="O76" s="79" t="s">
        <v>109</v>
      </c>
      <c r="P76" s="58"/>
      <c r="Q76" s="79" t="s">
        <v>109</v>
      </c>
      <c r="R76" s="62"/>
    </row>
    <row r="77" spans="1:18" ht="12" customHeight="1">
      <c r="A77" s="153"/>
      <c r="B77" s="154"/>
      <c r="C77" s="155"/>
      <c r="D77" s="156"/>
      <c r="E77" s="157"/>
      <c r="F77" s="158"/>
      <c r="G77" s="157"/>
      <c r="H77" s="158"/>
      <c r="I77" s="157"/>
      <c r="J77" s="156"/>
      <c r="K77" s="155"/>
      <c r="L77" s="163"/>
      <c r="M77" s="161"/>
      <c r="N77" s="162"/>
      <c r="O77" s="161"/>
      <c r="P77" s="158"/>
      <c r="Q77" s="161"/>
      <c r="R77" s="158"/>
    </row>
    <row r="78" spans="1:18" s="41" customFormat="1" ht="13.5" customHeight="1">
      <c r="A78" s="63" t="s">
        <v>117</v>
      </c>
      <c r="B78" s="64"/>
      <c r="C78" s="65"/>
      <c r="D78" s="66"/>
      <c r="E78" s="67"/>
      <c r="F78" s="68"/>
      <c r="G78" s="67"/>
      <c r="H78" s="68"/>
      <c r="I78" s="67"/>
      <c r="J78" s="66"/>
      <c r="K78" s="65"/>
      <c r="L78" s="69"/>
      <c r="M78" s="81"/>
      <c r="N78" s="71"/>
      <c r="O78" s="81"/>
      <c r="P78" s="68"/>
      <c r="Q78" s="81"/>
      <c r="R78" s="68"/>
    </row>
    <row r="79" spans="1:18" ht="12" customHeight="1">
      <c r="A79" s="42" t="s">
        <v>82</v>
      </c>
      <c r="B79" s="43">
        <f aca="true" t="shared" si="5" ref="B79:B94">COUNTIF(C79:R79,"Не выполнено")+COUNTIF(C79:R79,"Ошибка в отчетности")</f>
        <v>2</v>
      </c>
      <c r="C79" s="44">
        <v>0.085266207225434</v>
      </c>
      <c r="D79" s="45"/>
      <c r="E79" s="46">
        <v>0.0113293512813187</v>
      </c>
      <c r="F79" s="47"/>
      <c r="G79" s="72">
        <v>0.310874628772552</v>
      </c>
      <c r="H79" s="82" t="s">
        <v>111</v>
      </c>
      <c r="I79" s="46">
        <v>0.776032164675973</v>
      </c>
      <c r="J79" s="45"/>
      <c r="K79" s="44">
        <v>0</v>
      </c>
      <c r="L79" s="74"/>
      <c r="M79" s="83">
        <v>68.4297288519439</v>
      </c>
      <c r="N79" s="84" t="s">
        <v>111</v>
      </c>
      <c r="O79" s="46">
        <v>-0.000126013508648127</v>
      </c>
      <c r="P79" s="47"/>
      <c r="Q79" s="46">
        <v>0.0490096538348911</v>
      </c>
      <c r="R79" s="52"/>
    </row>
    <row r="80" spans="1:18" ht="12" customHeight="1">
      <c r="A80" s="7" t="s">
        <v>83</v>
      </c>
      <c r="B80" s="13">
        <f t="shared" si="5"/>
        <v>2</v>
      </c>
      <c r="C80" s="23">
        <v>0.507877422459917</v>
      </c>
      <c r="D80" s="15"/>
      <c r="E80" s="28">
        <v>0.0133419810299005</v>
      </c>
      <c r="F80" s="17"/>
      <c r="G80" s="28">
        <v>0</v>
      </c>
      <c r="H80" s="17"/>
      <c r="I80" s="28">
        <v>0.904463611391449</v>
      </c>
      <c r="J80" s="15"/>
      <c r="K80" s="24">
        <v>13</v>
      </c>
      <c r="L80" s="33" t="s">
        <v>111</v>
      </c>
      <c r="M80" s="36">
        <v>59.954318625843</v>
      </c>
      <c r="N80" s="37" t="s">
        <v>111</v>
      </c>
      <c r="O80" s="28">
        <v>-0.00570824840355465</v>
      </c>
      <c r="P80" s="17"/>
      <c r="Q80" s="28">
        <v>-0.0198190490092454</v>
      </c>
      <c r="R80" s="21"/>
    </row>
    <row r="81" spans="1:18" ht="12" customHeight="1">
      <c r="A81" s="7" t="s">
        <v>84</v>
      </c>
      <c r="B81" s="13">
        <f t="shared" si="5"/>
        <v>5</v>
      </c>
      <c r="C81" s="24">
        <v>2.47353182388683</v>
      </c>
      <c r="D81" s="25" t="s">
        <v>111</v>
      </c>
      <c r="E81" s="28">
        <v>0</v>
      </c>
      <c r="F81" s="17"/>
      <c r="G81" s="31">
        <v>0.150000679658721</v>
      </c>
      <c r="H81" s="32" t="s">
        <v>111</v>
      </c>
      <c r="I81" s="28">
        <v>0.853108798053602</v>
      </c>
      <c r="J81" s="15"/>
      <c r="K81" s="24">
        <v>614169.7275</v>
      </c>
      <c r="L81" s="33" t="s">
        <v>111</v>
      </c>
      <c r="M81" s="36">
        <v>90.4167265808672</v>
      </c>
      <c r="N81" s="37" t="s">
        <v>111</v>
      </c>
      <c r="O81" s="28">
        <v>-0.000801092899283188</v>
      </c>
      <c r="P81" s="17"/>
      <c r="Q81" s="31">
        <v>0.0611096416507633</v>
      </c>
      <c r="R81" s="40" t="s">
        <v>111</v>
      </c>
    </row>
    <row r="82" spans="1:18" ht="12" customHeight="1">
      <c r="A82" s="7" t="s">
        <v>85</v>
      </c>
      <c r="B82" s="13">
        <f t="shared" si="5"/>
        <v>0</v>
      </c>
      <c r="C82" s="23">
        <v>0</v>
      </c>
      <c r="D82" s="15"/>
      <c r="E82" s="28">
        <v>0.00413503821877991</v>
      </c>
      <c r="F82" s="17"/>
      <c r="G82" s="28">
        <v>0.0799688426710944</v>
      </c>
      <c r="H82" s="17"/>
      <c r="I82" s="28">
        <v>0.865580070247512</v>
      </c>
      <c r="J82" s="15"/>
      <c r="K82" s="23">
        <v>0</v>
      </c>
      <c r="L82" s="19"/>
      <c r="M82" s="35">
        <v>23.90705338729</v>
      </c>
      <c r="N82" s="20"/>
      <c r="O82" s="28">
        <v>0</v>
      </c>
      <c r="P82" s="17"/>
      <c r="Q82" s="28">
        <v>0</v>
      </c>
      <c r="R82" s="21"/>
    </row>
    <row r="83" spans="1:18" ht="12" customHeight="1">
      <c r="A83" s="7" t="s">
        <v>86</v>
      </c>
      <c r="B83" s="13">
        <f t="shared" si="5"/>
        <v>2</v>
      </c>
      <c r="C83" s="23">
        <v>0.349284089771281</v>
      </c>
      <c r="D83" s="15"/>
      <c r="E83" s="28">
        <v>0</v>
      </c>
      <c r="F83" s="17"/>
      <c r="G83" s="28">
        <v>0.125281000128735</v>
      </c>
      <c r="H83" s="17"/>
      <c r="I83" s="28">
        <v>0.942194454264799</v>
      </c>
      <c r="J83" s="15"/>
      <c r="K83" s="24">
        <v>94744.64145</v>
      </c>
      <c r="L83" s="33" t="s">
        <v>111</v>
      </c>
      <c r="M83" s="36">
        <v>63.518581910833</v>
      </c>
      <c r="N83" s="37" t="s">
        <v>111</v>
      </c>
      <c r="O83" s="28">
        <v>0.00555368379020006</v>
      </c>
      <c r="P83" s="17"/>
      <c r="Q83" s="28">
        <v>-0.000391510920191045</v>
      </c>
      <c r="R83" s="21"/>
    </row>
    <row r="84" spans="1:18" ht="12" customHeight="1">
      <c r="A84" s="7" t="s">
        <v>87</v>
      </c>
      <c r="B84" s="13">
        <f t="shared" si="5"/>
        <v>2</v>
      </c>
      <c r="C84" s="23">
        <v>0.339719366400877</v>
      </c>
      <c r="D84" s="15"/>
      <c r="E84" s="28">
        <v>0.0343973595117761</v>
      </c>
      <c r="F84" s="17"/>
      <c r="G84" s="28">
        <v>0.0750005588619499</v>
      </c>
      <c r="H84" s="17"/>
      <c r="I84" s="31">
        <v>1.02786035016631</v>
      </c>
      <c r="J84" s="25" t="s">
        <v>111</v>
      </c>
      <c r="K84" s="24">
        <v>1147197.73462526</v>
      </c>
      <c r="L84" s="33" t="s">
        <v>111</v>
      </c>
      <c r="M84" s="30" t="s">
        <v>109</v>
      </c>
      <c r="N84" s="20"/>
      <c r="O84" s="30" t="s">
        <v>109</v>
      </c>
      <c r="P84" s="17"/>
      <c r="Q84" s="30" t="s">
        <v>109</v>
      </c>
      <c r="R84" s="21"/>
    </row>
    <row r="85" spans="1:18" ht="12" customHeight="1">
      <c r="A85" s="7" t="s">
        <v>88</v>
      </c>
      <c r="B85" s="13">
        <f t="shared" si="5"/>
        <v>1</v>
      </c>
      <c r="C85" s="23">
        <v>0.204442412290577</v>
      </c>
      <c r="D85" s="15"/>
      <c r="E85" s="28">
        <v>0.0103469547641637</v>
      </c>
      <c r="F85" s="17"/>
      <c r="G85" s="28">
        <v>0.072296921033384</v>
      </c>
      <c r="H85" s="17"/>
      <c r="I85" s="28">
        <v>0.874118897630935</v>
      </c>
      <c r="J85" s="15"/>
      <c r="K85" s="24">
        <v>735534.717</v>
      </c>
      <c r="L85" s="33" t="s">
        <v>111</v>
      </c>
      <c r="M85" s="35">
        <v>6.76481920677199</v>
      </c>
      <c r="N85" s="20"/>
      <c r="O85" s="28">
        <v>-0.00254616134733629</v>
      </c>
      <c r="P85" s="17"/>
      <c r="Q85" s="28">
        <v>-0.259755663583191</v>
      </c>
      <c r="R85" s="21"/>
    </row>
    <row r="86" spans="1:18" ht="12" customHeight="1">
      <c r="A86" s="7" t="s">
        <v>89</v>
      </c>
      <c r="B86" s="13">
        <f t="shared" si="5"/>
        <v>2</v>
      </c>
      <c r="C86" s="23">
        <v>0.314502741914297</v>
      </c>
      <c r="D86" s="15"/>
      <c r="E86" s="28">
        <v>0.00436612876473947</v>
      </c>
      <c r="F86" s="17"/>
      <c r="G86" s="28">
        <v>0.144904649532133</v>
      </c>
      <c r="H86" s="17"/>
      <c r="I86" s="28">
        <v>0.978507145779281</v>
      </c>
      <c r="J86" s="15"/>
      <c r="K86" s="23">
        <v>0</v>
      </c>
      <c r="L86" s="19"/>
      <c r="M86" s="35">
        <v>11.5802134789812</v>
      </c>
      <c r="N86" s="20"/>
      <c r="O86" s="31">
        <v>0.0416415057294653</v>
      </c>
      <c r="P86" s="32" t="s">
        <v>111</v>
      </c>
      <c r="Q86" s="31">
        <v>0.0562166481236013</v>
      </c>
      <c r="R86" s="40" t="s">
        <v>111</v>
      </c>
    </row>
    <row r="87" spans="1:18" ht="12" customHeight="1">
      <c r="A87" s="7" t="s">
        <v>90</v>
      </c>
      <c r="B87" s="13">
        <f t="shared" si="5"/>
        <v>4</v>
      </c>
      <c r="C87" s="23">
        <v>0.558356836793711</v>
      </c>
      <c r="D87" s="15"/>
      <c r="E87" s="28">
        <v>0.014913544230058</v>
      </c>
      <c r="F87" s="17"/>
      <c r="G87" s="30" t="s">
        <v>108</v>
      </c>
      <c r="H87" s="17"/>
      <c r="I87" s="31">
        <v>1.40920720099095</v>
      </c>
      <c r="J87" s="25" t="s">
        <v>111</v>
      </c>
      <c r="K87" s="24">
        <v>79761.6162</v>
      </c>
      <c r="L87" s="33" t="s">
        <v>111</v>
      </c>
      <c r="M87" s="35">
        <v>19.6590014927626</v>
      </c>
      <c r="N87" s="20"/>
      <c r="O87" s="31">
        <v>0.232181602391915</v>
      </c>
      <c r="P87" s="32" t="s">
        <v>111</v>
      </c>
      <c r="Q87" s="31">
        <v>0.298003555470695</v>
      </c>
      <c r="R87" s="40" t="s">
        <v>111</v>
      </c>
    </row>
    <row r="88" spans="1:18" ht="12" customHeight="1">
      <c r="A88" s="7" t="s">
        <v>91</v>
      </c>
      <c r="B88" s="13">
        <f t="shared" si="5"/>
        <v>1</v>
      </c>
      <c r="C88" s="23">
        <v>0.269325160000748</v>
      </c>
      <c r="D88" s="15"/>
      <c r="E88" s="28">
        <v>0.00633554649583637</v>
      </c>
      <c r="F88" s="17"/>
      <c r="G88" s="30" t="s">
        <v>108</v>
      </c>
      <c r="H88" s="17"/>
      <c r="I88" s="28">
        <v>0.770638884813633</v>
      </c>
      <c r="J88" s="15"/>
      <c r="K88" s="24">
        <v>964470.52888</v>
      </c>
      <c r="L88" s="33" t="s">
        <v>111</v>
      </c>
      <c r="M88" s="35">
        <v>20.7891657032474</v>
      </c>
      <c r="N88" s="20"/>
      <c r="O88" s="28">
        <v>0.00292026267464772</v>
      </c>
      <c r="P88" s="17"/>
      <c r="Q88" s="28">
        <v>-0.00507432887968443</v>
      </c>
      <c r="R88" s="21"/>
    </row>
    <row r="89" spans="1:18" ht="12" customHeight="1">
      <c r="A89" s="7" t="s">
        <v>92</v>
      </c>
      <c r="B89" s="13">
        <f t="shared" si="5"/>
        <v>0</v>
      </c>
      <c r="C89" s="23">
        <v>0.353761924315189</v>
      </c>
      <c r="D89" s="15"/>
      <c r="E89" s="28">
        <v>0.0621440797431013</v>
      </c>
      <c r="F89" s="17"/>
      <c r="G89" s="28">
        <v>0.132766401450457</v>
      </c>
      <c r="H89" s="17"/>
      <c r="I89" s="28">
        <v>0.979337361982356</v>
      </c>
      <c r="J89" s="15"/>
      <c r="K89" s="23">
        <v>0</v>
      </c>
      <c r="L89" s="19"/>
      <c r="M89" s="35">
        <v>11.5931427165799</v>
      </c>
      <c r="N89" s="20"/>
      <c r="O89" s="28">
        <v>0.000705128112693604</v>
      </c>
      <c r="P89" s="17"/>
      <c r="Q89" s="28">
        <v>-0.010744191344949</v>
      </c>
      <c r="R89" s="21"/>
    </row>
    <row r="90" spans="1:18" ht="12" customHeight="1">
      <c r="A90" s="7" t="s">
        <v>93</v>
      </c>
      <c r="B90" s="13">
        <f t="shared" si="5"/>
        <v>1</v>
      </c>
      <c r="C90" s="23">
        <v>0.154560443698492</v>
      </c>
      <c r="D90" s="15"/>
      <c r="E90" s="28">
        <v>5.20171306976184E-05</v>
      </c>
      <c r="F90" s="17"/>
      <c r="G90" s="28">
        <v>0.132054633873432</v>
      </c>
      <c r="H90" s="17"/>
      <c r="I90" s="28">
        <v>0.917854552260497</v>
      </c>
      <c r="J90" s="15"/>
      <c r="K90" s="23">
        <v>0</v>
      </c>
      <c r="L90" s="19"/>
      <c r="M90" s="36">
        <v>53.0878690812099</v>
      </c>
      <c r="N90" s="37" t="s">
        <v>111</v>
      </c>
      <c r="O90" s="28">
        <v>-0.0022731504887004</v>
      </c>
      <c r="P90" s="17"/>
      <c r="Q90" s="28">
        <v>-0.00982336115222726</v>
      </c>
      <c r="R90" s="21"/>
    </row>
    <row r="91" spans="1:18" ht="12" customHeight="1">
      <c r="A91" s="7" t="s">
        <v>94</v>
      </c>
      <c r="B91" s="13">
        <f t="shared" si="5"/>
        <v>0</v>
      </c>
      <c r="C91" s="23">
        <v>0</v>
      </c>
      <c r="D91" s="15"/>
      <c r="E91" s="28">
        <v>0</v>
      </c>
      <c r="F91" s="17"/>
      <c r="G91" s="30" t="s">
        <v>108</v>
      </c>
      <c r="H91" s="17"/>
      <c r="I91" s="28">
        <v>0.412627779648681</v>
      </c>
      <c r="J91" s="15"/>
      <c r="K91" s="23">
        <v>0</v>
      </c>
      <c r="L91" s="19"/>
      <c r="M91" s="35">
        <v>39.8780915842186</v>
      </c>
      <c r="N91" s="20"/>
      <c r="O91" s="28">
        <v>0</v>
      </c>
      <c r="P91" s="17"/>
      <c r="Q91" s="28">
        <v>0</v>
      </c>
      <c r="R91" s="21"/>
    </row>
    <row r="92" spans="1:18" ht="12" customHeight="1">
      <c r="A92" s="7" t="s">
        <v>95</v>
      </c>
      <c r="B92" s="13">
        <f t="shared" si="5"/>
        <v>4</v>
      </c>
      <c r="C92" s="23">
        <v>0.0102655653347629</v>
      </c>
      <c r="D92" s="15"/>
      <c r="E92" s="28">
        <v>0.00127001121278981</v>
      </c>
      <c r="F92" s="17"/>
      <c r="G92" s="31">
        <v>0.150791791942882</v>
      </c>
      <c r="H92" s="32" t="s">
        <v>111</v>
      </c>
      <c r="I92" s="28">
        <v>0.751447095279641</v>
      </c>
      <c r="J92" s="15"/>
      <c r="K92" s="24">
        <v>43.68</v>
      </c>
      <c r="L92" s="33" t="s">
        <v>111</v>
      </c>
      <c r="M92" s="36">
        <v>41.8710049889326</v>
      </c>
      <c r="N92" s="37" t="s">
        <v>111</v>
      </c>
      <c r="O92" s="31">
        <v>0.0690051161832956</v>
      </c>
      <c r="P92" s="32" t="s">
        <v>111</v>
      </c>
      <c r="Q92" s="28">
        <v>0</v>
      </c>
      <c r="R92" s="21"/>
    </row>
    <row r="93" spans="1:18" ht="12" customHeight="1">
      <c r="A93" s="7" t="s">
        <v>96</v>
      </c>
      <c r="B93" s="13">
        <f t="shared" si="5"/>
        <v>2</v>
      </c>
      <c r="C93" s="23">
        <v>0.84755115401802</v>
      </c>
      <c r="D93" s="15"/>
      <c r="E93" s="28">
        <v>0</v>
      </c>
      <c r="F93" s="17"/>
      <c r="G93" s="31">
        <v>0.150001558781656</v>
      </c>
      <c r="H93" s="32" t="s">
        <v>111</v>
      </c>
      <c r="I93" s="28">
        <v>0.920028338859125</v>
      </c>
      <c r="J93" s="15"/>
      <c r="K93" s="23">
        <v>0</v>
      </c>
      <c r="L93" s="19"/>
      <c r="M93" s="36">
        <v>88.7673030649583</v>
      </c>
      <c r="N93" s="37" t="s">
        <v>111</v>
      </c>
      <c r="O93" s="28">
        <v>0</v>
      </c>
      <c r="P93" s="17"/>
      <c r="Q93" s="28">
        <v>0</v>
      </c>
      <c r="R93" s="21"/>
    </row>
    <row r="94" spans="1:18" ht="12" customHeight="1">
      <c r="A94" s="53" t="s">
        <v>97</v>
      </c>
      <c r="B94" s="54">
        <f t="shared" si="5"/>
        <v>2</v>
      </c>
      <c r="C94" s="75">
        <v>0.568373280681426</v>
      </c>
      <c r="D94" s="56"/>
      <c r="E94" s="76">
        <v>0.0891483715855799</v>
      </c>
      <c r="F94" s="58"/>
      <c r="G94" s="79" t="s">
        <v>108</v>
      </c>
      <c r="H94" s="58"/>
      <c r="I94" s="87">
        <v>1.10505612515798</v>
      </c>
      <c r="J94" s="93" t="s">
        <v>111</v>
      </c>
      <c r="K94" s="75">
        <v>0</v>
      </c>
      <c r="L94" s="59"/>
      <c r="M94" s="86">
        <v>11.0758294856009</v>
      </c>
      <c r="N94" s="61"/>
      <c r="O94" s="87">
        <v>0.168584537518936</v>
      </c>
      <c r="P94" s="94" t="s">
        <v>111</v>
      </c>
      <c r="Q94" s="76">
        <v>-0.00438628856179219</v>
      </c>
      <c r="R94" s="62"/>
    </row>
    <row r="95" spans="1:18" ht="12" customHeight="1">
      <c r="A95" s="153"/>
      <c r="B95" s="154"/>
      <c r="C95" s="155"/>
      <c r="D95" s="156"/>
      <c r="E95" s="157"/>
      <c r="F95" s="158"/>
      <c r="G95" s="161"/>
      <c r="H95" s="158"/>
      <c r="I95" s="165"/>
      <c r="J95" s="169"/>
      <c r="K95" s="155"/>
      <c r="L95" s="163"/>
      <c r="M95" s="164"/>
      <c r="N95" s="162"/>
      <c r="O95" s="165"/>
      <c r="P95" s="166"/>
      <c r="Q95" s="157"/>
      <c r="R95" s="158"/>
    </row>
    <row r="96" spans="1:18" s="41" customFormat="1" ht="13.5" customHeight="1">
      <c r="A96" s="63" t="s">
        <v>118</v>
      </c>
      <c r="B96" s="64"/>
      <c r="C96" s="65"/>
      <c r="D96" s="66"/>
      <c r="E96" s="67"/>
      <c r="F96" s="68"/>
      <c r="G96" s="81"/>
      <c r="H96" s="68"/>
      <c r="I96" s="67"/>
      <c r="J96" s="95"/>
      <c r="K96" s="65"/>
      <c r="L96" s="69"/>
      <c r="M96" s="70"/>
      <c r="N96" s="71"/>
      <c r="O96" s="67"/>
      <c r="P96" s="89"/>
      <c r="Q96" s="67"/>
      <c r="R96" s="68"/>
    </row>
    <row r="97" spans="1:18" ht="12" customHeight="1">
      <c r="A97" s="42" t="s">
        <v>98</v>
      </c>
      <c r="B97" s="43">
        <f aca="true" t="shared" si="6" ref="B97:B106">COUNTIF(C97:R97,"Не выполнено")+COUNTIF(C97:R97,"Ошибка в отчетности")</f>
        <v>1</v>
      </c>
      <c r="C97" s="44">
        <v>0.575327833981386</v>
      </c>
      <c r="D97" s="45"/>
      <c r="E97" s="46">
        <v>0.0177106620568301</v>
      </c>
      <c r="F97" s="47"/>
      <c r="G97" s="46">
        <v>0.0737994382756557</v>
      </c>
      <c r="H97" s="47"/>
      <c r="I97" s="46">
        <v>0.78737306200463</v>
      </c>
      <c r="J97" s="45"/>
      <c r="K97" s="48">
        <v>1926417.64906362</v>
      </c>
      <c r="L97" s="49" t="s">
        <v>111</v>
      </c>
      <c r="M97" s="50">
        <v>31.9107196135117</v>
      </c>
      <c r="N97" s="51"/>
      <c r="O97" s="46">
        <v>-0.142918393244686</v>
      </c>
      <c r="P97" s="47"/>
      <c r="Q97" s="46">
        <v>0.0110566229877239</v>
      </c>
      <c r="R97" s="52"/>
    </row>
    <row r="98" spans="1:18" ht="12" customHeight="1">
      <c r="A98" s="7" t="s">
        <v>99</v>
      </c>
      <c r="B98" s="13">
        <f t="shared" si="6"/>
        <v>1</v>
      </c>
      <c r="C98" s="23">
        <v>0.0816849051531976</v>
      </c>
      <c r="D98" s="15"/>
      <c r="E98" s="28">
        <v>0.0021100377969161</v>
      </c>
      <c r="F98" s="17"/>
      <c r="G98" s="30" t="s">
        <v>108</v>
      </c>
      <c r="H98" s="17"/>
      <c r="I98" s="28">
        <v>0.882267254346603</v>
      </c>
      <c r="J98" s="15"/>
      <c r="K98" s="24">
        <v>449.677</v>
      </c>
      <c r="L98" s="33" t="s">
        <v>111</v>
      </c>
      <c r="M98" s="35">
        <v>33.976593130802</v>
      </c>
      <c r="N98" s="20"/>
      <c r="O98" s="28">
        <v>-0.0906539322395032</v>
      </c>
      <c r="P98" s="17"/>
      <c r="Q98" s="28">
        <v>0.0116635862964869</v>
      </c>
      <c r="R98" s="21"/>
    </row>
    <row r="99" spans="1:18" ht="12" customHeight="1">
      <c r="A99" s="7" t="s">
        <v>100</v>
      </c>
      <c r="B99" s="13">
        <f t="shared" si="6"/>
        <v>1</v>
      </c>
      <c r="C99" s="23">
        <v>0.288955043373978</v>
      </c>
      <c r="D99" s="15"/>
      <c r="E99" s="28">
        <v>0.0180760982100322</v>
      </c>
      <c r="F99" s="17"/>
      <c r="G99" s="28">
        <v>0.103038550139978</v>
      </c>
      <c r="H99" s="17"/>
      <c r="I99" s="28">
        <v>0.996619505906376</v>
      </c>
      <c r="J99" s="15"/>
      <c r="K99" s="23">
        <v>0</v>
      </c>
      <c r="L99" s="19"/>
      <c r="M99" s="35">
        <v>23.8196911459136</v>
      </c>
      <c r="N99" s="20"/>
      <c r="O99" s="31">
        <v>0.0914475576350837</v>
      </c>
      <c r="P99" s="32" t="s">
        <v>111</v>
      </c>
      <c r="Q99" s="28">
        <v>0</v>
      </c>
      <c r="R99" s="21"/>
    </row>
    <row r="100" spans="1:18" ht="12" customHeight="1">
      <c r="A100" s="7" t="s">
        <v>101</v>
      </c>
      <c r="B100" s="13">
        <f t="shared" si="6"/>
        <v>2</v>
      </c>
      <c r="C100" s="23">
        <v>0.188233750221121</v>
      </c>
      <c r="D100" s="15"/>
      <c r="E100" s="28">
        <v>0.0173770357000983</v>
      </c>
      <c r="F100" s="17"/>
      <c r="G100" s="31">
        <v>0.152056143892133</v>
      </c>
      <c r="H100" s="32" t="s">
        <v>111</v>
      </c>
      <c r="I100" s="28">
        <v>0.887692611252799</v>
      </c>
      <c r="J100" s="15"/>
      <c r="K100" s="23">
        <v>0</v>
      </c>
      <c r="L100" s="19"/>
      <c r="M100" s="36">
        <v>50.5698669618762</v>
      </c>
      <c r="N100" s="37" t="s">
        <v>111</v>
      </c>
      <c r="O100" s="28">
        <v>-0.000172999790870032</v>
      </c>
      <c r="P100" s="17"/>
      <c r="Q100" s="28">
        <v>0.0136019491593145</v>
      </c>
      <c r="R100" s="21"/>
    </row>
    <row r="101" spans="1:18" ht="12" customHeight="1">
      <c r="A101" s="7" t="s">
        <v>102</v>
      </c>
      <c r="B101" s="13">
        <f t="shared" si="6"/>
        <v>3</v>
      </c>
      <c r="C101" s="24">
        <v>1.49053297061275</v>
      </c>
      <c r="D101" s="25" t="s">
        <v>111</v>
      </c>
      <c r="E101" s="28">
        <v>0.00108147144309124</v>
      </c>
      <c r="F101" s="17"/>
      <c r="G101" s="28">
        <v>0.0147988813525586</v>
      </c>
      <c r="H101" s="17"/>
      <c r="I101" s="28">
        <v>0.976114745859483</v>
      </c>
      <c r="J101" s="15"/>
      <c r="K101" s="24">
        <v>461961.9812</v>
      </c>
      <c r="L101" s="33" t="s">
        <v>111</v>
      </c>
      <c r="M101" s="36">
        <v>58.2250342828603</v>
      </c>
      <c r="N101" s="37" t="s">
        <v>111</v>
      </c>
      <c r="O101" s="28">
        <v>-0.0291717423468078</v>
      </c>
      <c r="P101" s="17"/>
      <c r="Q101" s="28">
        <v>-0.0893471391833172</v>
      </c>
      <c r="R101" s="21"/>
    </row>
    <row r="102" spans="1:18" ht="12" customHeight="1">
      <c r="A102" s="7" t="s">
        <v>103</v>
      </c>
      <c r="B102" s="13">
        <f t="shared" si="6"/>
        <v>4</v>
      </c>
      <c r="C102" s="24">
        <v>1.27630694101102</v>
      </c>
      <c r="D102" s="25" t="s">
        <v>111</v>
      </c>
      <c r="E102" s="28">
        <v>0.00597127169328265</v>
      </c>
      <c r="F102" s="17"/>
      <c r="G102" s="28">
        <v>0.122464782319831</v>
      </c>
      <c r="H102" s="17"/>
      <c r="I102" s="31">
        <v>1.21879867335094</v>
      </c>
      <c r="J102" s="25" t="s">
        <v>111</v>
      </c>
      <c r="K102" s="24">
        <v>16.85</v>
      </c>
      <c r="L102" s="33" t="s">
        <v>111</v>
      </c>
      <c r="M102" s="36">
        <v>65.5300789027477</v>
      </c>
      <c r="N102" s="37" t="s">
        <v>111</v>
      </c>
      <c r="O102" s="28">
        <v>0</v>
      </c>
      <c r="P102" s="17"/>
      <c r="Q102" s="28">
        <v>0</v>
      </c>
      <c r="R102" s="21"/>
    </row>
    <row r="103" spans="1:18" ht="12" customHeight="1">
      <c r="A103" s="7" t="s">
        <v>104</v>
      </c>
      <c r="B103" s="13">
        <f t="shared" si="6"/>
        <v>0</v>
      </c>
      <c r="C103" s="23">
        <v>0.177292497173901</v>
      </c>
      <c r="D103" s="15"/>
      <c r="E103" s="28">
        <v>0.0257563303479457</v>
      </c>
      <c r="F103" s="17"/>
      <c r="G103" s="30" t="s">
        <v>108</v>
      </c>
      <c r="H103" s="17"/>
      <c r="I103" s="28">
        <v>0.701033199440421</v>
      </c>
      <c r="J103" s="15"/>
      <c r="K103" s="23">
        <v>0</v>
      </c>
      <c r="L103" s="19"/>
      <c r="M103" s="35">
        <v>21.2951128044931</v>
      </c>
      <c r="N103" s="20"/>
      <c r="O103" s="28">
        <v>-0.0030217980464754</v>
      </c>
      <c r="P103" s="17"/>
      <c r="Q103" s="28">
        <v>0.0389717144261763</v>
      </c>
      <c r="R103" s="21"/>
    </row>
    <row r="104" spans="1:18" ht="12" customHeight="1">
      <c r="A104" s="7" t="s">
        <v>105</v>
      </c>
      <c r="B104" s="13">
        <f t="shared" si="6"/>
        <v>2</v>
      </c>
      <c r="C104" s="23">
        <v>0.00846075783897212</v>
      </c>
      <c r="D104" s="15"/>
      <c r="E104" s="28">
        <v>0</v>
      </c>
      <c r="F104" s="17"/>
      <c r="G104" s="31">
        <v>0.274069041435181</v>
      </c>
      <c r="H104" s="32" t="s">
        <v>111</v>
      </c>
      <c r="I104" s="28">
        <v>0.926955252481691</v>
      </c>
      <c r="J104" s="15"/>
      <c r="K104" s="23">
        <v>0</v>
      </c>
      <c r="L104" s="19"/>
      <c r="M104" s="36">
        <v>71.3418075183543</v>
      </c>
      <c r="N104" s="37" t="s">
        <v>111</v>
      </c>
      <c r="O104" s="28">
        <v>-0.000152384420375182</v>
      </c>
      <c r="P104" s="17"/>
      <c r="Q104" s="28">
        <v>0.00593705533929282</v>
      </c>
      <c r="R104" s="21"/>
    </row>
    <row r="105" spans="1:18" ht="12" customHeight="1">
      <c r="A105" s="7" t="s">
        <v>106</v>
      </c>
      <c r="B105" s="13">
        <f t="shared" si="6"/>
        <v>1</v>
      </c>
      <c r="C105" s="23">
        <v>0.106767373720889</v>
      </c>
      <c r="D105" s="15"/>
      <c r="E105" s="28">
        <v>0.00405348281033754</v>
      </c>
      <c r="F105" s="17"/>
      <c r="G105" s="28">
        <v>0.133651398423809</v>
      </c>
      <c r="H105" s="17"/>
      <c r="I105" s="28">
        <v>0.849390958941369</v>
      </c>
      <c r="J105" s="15"/>
      <c r="K105" s="23">
        <v>0</v>
      </c>
      <c r="L105" s="19"/>
      <c r="M105" s="36">
        <v>56.6483291507066</v>
      </c>
      <c r="N105" s="37" t="s">
        <v>111</v>
      </c>
      <c r="O105" s="28">
        <v>0</v>
      </c>
      <c r="P105" s="17"/>
      <c r="Q105" s="28">
        <v>-0.026882924862225</v>
      </c>
      <c r="R105" s="21"/>
    </row>
    <row r="106" spans="1:18" ht="12" customHeight="1">
      <c r="A106" s="8" t="s">
        <v>107</v>
      </c>
      <c r="B106" s="14">
        <f t="shared" si="6"/>
        <v>3</v>
      </c>
      <c r="C106" s="26">
        <v>3.09584211580369</v>
      </c>
      <c r="D106" s="27" t="s">
        <v>111</v>
      </c>
      <c r="E106" s="29">
        <v>0.0117300917213939</v>
      </c>
      <c r="F106" s="18"/>
      <c r="G106" s="29">
        <v>0.0165193062327614</v>
      </c>
      <c r="H106" s="18"/>
      <c r="I106" s="29">
        <v>0.493381506785407</v>
      </c>
      <c r="J106" s="16"/>
      <c r="K106" s="26">
        <v>6054952.893</v>
      </c>
      <c r="L106" s="34" t="s">
        <v>111</v>
      </c>
      <c r="M106" s="38">
        <v>53.8362780814919</v>
      </c>
      <c r="N106" s="39" t="s">
        <v>111</v>
      </c>
      <c r="O106" s="29">
        <v>-0.0573050212696455</v>
      </c>
      <c r="P106" s="18"/>
      <c r="Q106" s="29">
        <v>-0.489850981607489</v>
      </c>
      <c r="R106" s="22"/>
    </row>
    <row r="107" spans="2:18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</sheetData>
  <printOptions/>
  <pageMargins left="0.1968503937007874" right="0.1968503937007874" top="0.1968503937007874" bottom="0.11811023622047245" header="0.5118110236220472" footer="0.15748031496062992"/>
  <pageSetup horizontalDpi="600" verticalDpi="600" orientation="landscape" paperSize="9" scale="80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workbookViewId="0" topLeftCell="A1">
      <pane xSplit="1" ySplit="4" topLeftCell="L99" activePane="bottomRight" state="frozen"/>
      <selection pane="topLeft" activeCell="C10" sqref="C10:C11"/>
      <selection pane="topRight" activeCell="C10" sqref="C10:C11"/>
      <selection pane="bottomLeft" activeCell="C10" sqref="C10:C11"/>
      <selection pane="bottomRight" activeCell="P99" sqref="P99"/>
    </sheetView>
  </sheetViews>
  <sheetFormatPr defaultColWidth="9.00390625" defaultRowHeight="12.75"/>
  <cols>
    <col min="1" max="1" width="46.75390625" style="0" customWidth="1"/>
    <col min="2" max="2" width="9.00390625" style="0" customWidth="1"/>
    <col min="3" max="16" width="15.75390625" style="0" customWidth="1"/>
  </cols>
  <sheetData>
    <row r="1" ht="37.5" customHeight="1">
      <c r="A1" s="1" t="s">
        <v>119</v>
      </c>
    </row>
    <row r="2" ht="21.75" customHeight="1">
      <c r="A2" s="2" t="s">
        <v>1</v>
      </c>
    </row>
    <row r="3" spans="1:16" ht="99.75" customHeight="1">
      <c r="A3" s="4"/>
      <c r="B3" s="5" t="s">
        <v>2</v>
      </c>
      <c r="C3" s="5" t="s">
        <v>120</v>
      </c>
      <c r="D3" s="5" t="s">
        <v>121</v>
      </c>
      <c r="E3" s="5" t="s">
        <v>122</v>
      </c>
      <c r="F3" s="5" t="s">
        <v>123</v>
      </c>
      <c r="G3" s="5" t="s">
        <v>124</v>
      </c>
      <c r="H3" s="5" t="s">
        <v>123</v>
      </c>
      <c r="I3" s="5" t="s">
        <v>125</v>
      </c>
      <c r="J3" s="5" t="s">
        <v>126</v>
      </c>
      <c r="K3" s="5" t="s">
        <v>127</v>
      </c>
      <c r="L3" s="5" t="s">
        <v>128</v>
      </c>
      <c r="M3" s="5" t="s">
        <v>129</v>
      </c>
      <c r="N3" s="5" t="s">
        <v>130</v>
      </c>
      <c r="O3" s="5" t="s">
        <v>131</v>
      </c>
      <c r="P3" s="6" t="s">
        <v>132</v>
      </c>
    </row>
    <row r="4" spans="1:16" ht="12" customHeight="1">
      <c r="A4" s="53" t="s">
        <v>110</v>
      </c>
      <c r="B4" s="54"/>
      <c r="C4" s="119" t="str">
        <f>"&gt;90%"</f>
        <v>&gt;90%</v>
      </c>
      <c r="D4" s="120"/>
      <c r="E4" s="121" t="str">
        <f>"&lt;1 мес"</f>
        <v>&lt;1 мес</v>
      </c>
      <c r="F4" s="122"/>
      <c r="G4" s="121" t="str">
        <f>"&lt;1 мес"</f>
        <v>&lt;1 мес</v>
      </c>
      <c r="H4" s="122"/>
      <c r="I4" s="60" t="str">
        <f>"&gt;70%"</f>
        <v>&gt;70%</v>
      </c>
      <c r="J4" s="120"/>
      <c r="K4" s="60" t="str">
        <f>"&gt;20%"</f>
        <v>&gt;20%</v>
      </c>
      <c r="L4" s="120"/>
      <c r="M4" s="55" t="str">
        <f>"&lt;=1.5"</f>
        <v>&lt;=1.5</v>
      </c>
      <c r="N4" s="123"/>
      <c r="O4" s="55" t="str">
        <f>"&lt;=1.5"</f>
        <v>&lt;=1.5</v>
      </c>
      <c r="P4" s="124"/>
    </row>
    <row r="5" spans="1:16" s="41" customFormat="1" ht="13.5" customHeight="1">
      <c r="A5" s="63" t="s">
        <v>112</v>
      </c>
      <c r="B5" s="64"/>
      <c r="C5" s="125"/>
      <c r="D5" s="126"/>
      <c r="E5" s="127"/>
      <c r="F5" s="128"/>
      <c r="G5" s="127"/>
      <c r="H5" s="128"/>
      <c r="I5" s="70"/>
      <c r="J5" s="126"/>
      <c r="K5" s="70"/>
      <c r="L5" s="126"/>
      <c r="M5" s="65"/>
      <c r="N5" s="129"/>
      <c r="O5" s="65"/>
      <c r="P5" s="129"/>
    </row>
    <row r="6" spans="1:16" ht="12" customHeight="1">
      <c r="A6" s="42" t="s">
        <v>19</v>
      </c>
      <c r="B6" s="43">
        <f aca="true" t="shared" si="0" ref="B6:B23">COUNTIF(C6:P6,"Не выполнено")+COUNTIF(C6:P6,"Ошибка в отчетности")</f>
        <v>1</v>
      </c>
      <c r="C6" s="114">
        <v>115.964447975372</v>
      </c>
      <c r="D6" s="115"/>
      <c r="E6" s="178">
        <v>0</v>
      </c>
      <c r="F6" s="116"/>
      <c r="G6" s="178">
        <v>0.0065981831543068</v>
      </c>
      <c r="H6" s="116"/>
      <c r="I6" s="50">
        <v>82.49</v>
      </c>
      <c r="J6" s="115"/>
      <c r="K6" s="50">
        <v>22</v>
      </c>
      <c r="L6" s="115"/>
      <c r="M6" s="44">
        <v>1.10869565217391</v>
      </c>
      <c r="N6" s="117"/>
      <c r="O6" s="48">
        <v>1.62462760675273</v>
      </c>
      <c r="P6" s="118" t="s">
        <v>111</v>
      </c>
    </row>
    <row r="7" spans="1:16" ht="12" customHeight="1">
      <c r="A7" s="7" t="s">
        <v>20</v>
      </c>
      <c r="B7" s="13">
        <f t="shared" si="0"/>
        <v>2</v>
      </c>
      <c r="C7" s="102">
        <v>94.6388628831345</v>
      </c>
      <c r="D7" s="96"/>
      <c r="E7" s="179">
        <v>0</v>
      </c>
      <c r="F7" s="98"/>
      <c r="G7" s="179">
        <v>0.0818754539425901</v>
      </c>
      <c r="H7" s="98"/>
      <c r="I7" s="36">
        <v>67.06</v>
      </c>
      <c r="J7" s="104" t="s">
        <v>111</v>
      </c>
      <c r="K7" s="35">
        <v>22</v>
      </c>
      <c r="L7" s="96"/>
      <c r="M7" s="23">
        <v>1.48181818181818</v>
      </c>
      <c r="N7" s="100"/>
      <c r="O7" s="24">
        <v>1.76249309010503</v>
      </c>
      <c r="P7" s="112" t="s">
        <v>111</v>
      </c>
    </row>
    <row r="8" spans="1:16" ht="12" customHeight="1">
      <c r="A8" s="7" t="s">
        <v>21</v>
      </c>
      <c r="B8" s="13">
        <f t="shared" si="0"/>
        <v>0</v>
      </c>
      <c r="C8" s="102">
        <v>98.1368484544709</v>
      </c>
      <c r="D8" s="96"/>
      <c r="E8" s="179">
        <v>0</v>
      </c>
      <c r="F8" s="98"/>
      <c r="G8" s="179">
        <v>3.60407115878096E-05</v>
      </c>
      <c r="H8" s="98"/>
      <c r="I8" s="35">
        <v>85.35</v>
      </c>
      <c r="J8" s="96"/>
      <c r="K8" s="35">
        <v>22</v>
      </c>
      <c r="L8" s="96"/>
      <c r="M8" s="23">
        <v>1.38235294117647</v>
      </c>
      <c r="N8" s="100"/>
      <c r="O8" s="23">
        <v>1.16511196611952</v>
      </c>
      <c r="P8" s="101"/>
    </row>
    <row r="9" spans="1:16" ht="12" customHeight="1">
      <c r="A9" s="7" t="s">
        <v>22</v>
      </c>
      <c r="B9" s="13">
        <f t="shared" si="0"/>
        <v>1</v>
      </c>
      <c r="C9" s="102">
        <v>108.169783351804</v>
      </c>
      <c r="D9" s="96"/>
      <c r="E9" s="179">
        <v>0</v>
      </c>
      <c r="F9" s="98"/>
      <c r="G9" s="179">
        <v>0.319873324293242</v>
      </c>
      <c r="H9" s="98"/>
      <c r="I9" s="35">
        <v>75.6</v>
      </c>
      <c r="J9" s="96"/>
      <c r="K9" s="35">
        <v>22</v>
      </c>
      <c r="L9" s="96"/>
      <c r="M9" s="23">
        <v>1.475</v>
      </c>
      <c r="N9" s="100"/>
      <c r="O9" s="24">
        <v>1.52851094495991</v>
      </c>
      <c r="P9" s="112" t="s">
        <v>111</v>
      </c>
    </row>
    <row r="10" spans="1:16" ht="12" customHeight="1">
      <c r="A10" s="7" t="s">
        <v>23</v>
      </c>
      <c r="B10" s="13">
        <f t="shared" si="0"/>
        <v>1</v>
      </c>
      <c r="C10" s="102">
        <v>110.303763252837</v>
      </c>
      <c r="D10" s="96"/>
      <c r="E10" s="179">
        <v>0</v>
      </c>
      <c r="F10" s="98"/>
      <c r="G10" s="179">
        <v>0.0189243504473898</v>
      </c>
      <c r="H10" s="98"/>
      <c r="I10" s="35">
        <v>89.03</v>
      </c>
      <c r="J10" s="96"/>
      <c r="K10" s="35">
        <v>22</v>
      </c>
      <c r="L10" s="96"/>
      <c r="M10" s="24">
        <v>1.83018867924528</v>
      </c>
      <c r="N10" s="110" t="s">
        <v>111</v>
      </c>
      <c r="O10" s="23">
        <v>1.13379908455794</v>
      </c>
      <c r="P10" s="101"/>
    </row>
    <row r="11" spans="1:16" ht="12" customHeight="1">
      <c r="A11" s="7" t="s">
        <v>24</v>
      </c>
      <c r="B11" s="13">
        <f t="shared" si="0"/>
        <v>0</v>
      </c>
      <c r="C11" s="102">
        <v>105.852221954961</v>
      </c>
      <c r="D11" s="96"/>
      <c r="E11" s="179">
        <v>0</v>
      </c>
      <c r="F11" s="98"/>
      <c r="G11" s="179">
        <v>0.0602719771722755</v>
      </c>
      <c r="H11" s="98"/>
      <c r="I11" s="35">
        <v>87.2</v>
      </c>
      <c r="J11" s="96"/>
      <c r="K11" s="35">
        <v>21</v>
      </c>
      <c r="L11" s="96"/>
      <c r="M11" s="23">
        <v>1.12727272727273</v>
      </c>
      <c r="N11" s="100"/>
      <c r="O11" s="23">
        <v>1.15974721687453</v>
      </c>
      <c r="P11" s="101"/>
    </row>
    <row r="12" spans="1:16" ht="12" customHeight="1">
      <c r="A12" s="7" t="s">
        <v>25</v>
      </c>
      <c r="B12" s="13">
        <f t="shared" si="0"/>
        <v>2</v>
      </c>
      <c r="C12" s="102">
        <v>99.6873576090955</v>
      </c>
      <c r="D12" s="96"/>
      <c r="E12" s="179">
        <v>0.0456163525788936</v>
      </c>
      <c r="F12" s="98"/>
      <c r="G12" s="179">
        <v>0.447871087176035</v>
      </c>
      <c r="H12" s="98"/>
      <c r="I12" s="36">
        <v>65.98</v>
      </c>
      <c r="J12" s="104" t="s">
        <v>111</v>
      </c>
      <c r="K12" s="35">
        <v>22</v>
      </c>
      <c r="L12" s="96"/>
      <c r="M12" s="23">
        <v>1.10280373831776</v>
      </c>
      <c r="N12" s="100"/>
      <c r="O12" s="24">
        <v>2.32927341453171</v>
      </c>
      <c r="P12" s="112" t="s">
        <v>111</v>
      </c>
    </row>
    <row r="13" spans="1:16" ht="12" customHeight="1">
      <c r="A13" s="7" t="s">
        <v>26</v>
      </c>
      <c r="B13" s="13">
        <f t="shared" si="0"/>
        <v>1</v>
      </c>
      <c r="C13" s="102">
        <v>103.219419641877</v>
      </c>
      <c r="D13" s="96"/>
      <c r="E13" s="179">
        <v>0</v>
      </c>
      <c r="F13" s="98"/>
      <c r="G13" s="186">
        <v>1.31213217581878</v>
      </c>
      <c r="H13" s="106" t="s">
        <v>111</v>
      </c>
      <c r="I13" s="35">
        <v>86.6</v>
      </c>
      <c r="J13" s="96"/>
      <c r="K13" s="35">
        <v>22</v>
      </c>
      <c r="L13" s="96"/>
      <c r="M13" s="23">
        <v>1.4639175257732</v>
      </c>
      <c r="N13" s="100"/>
      <c r="O13" s="23">
        <v>1.17220835224694</v>
      </c>
      <c r="P13" s="101"/>
    </row>
    <row r="14" spans="1:16" ht="12" customHeight="1">
      <c r="A14" s="7" t="s">
        <v>27</v>
      </c>
      <c r="B14" s="13">
        <f t="shared" si="0"/>
        <v>2</v>
      </c>
      <c r="C14" s="102">
        <v>123.212949328348</v>
      </c>
      <c r="D14" s="96"/>
      <c r="E14" s="179">
        <v>0</v>
      </c>
      <c r="F14" s="98"/>
      <c r="G14" s="179">
        <v>0.0603397835081707</v>
      </c>
      <c r="H14" s="98"/>
      <c r="I14" s="35">
        <v>77.26</v>
      </c>
      <c r="J14" s="96"/>
      <c r="K14" s="35">
        <v>22</v>
      </c>
      <c r="L14" s="96"/>
      <c r="M14" s="24">
        <v>1.61627906976744</v>
      </c>
      <c r="N14" s="110" t="s">
        <v>111</v>
      </c>
      <c r="O14" s="24">
        <v>2.04290589956119</v>
      </c>
      <c r="P14" s="112" t="s">
        <v>111</v>
      </c>
    </row>
    <row r="15" spans="1:16" ht="12" customHeight="1">
      <c r="A15" s="7" t="s">
        <v>28</v>
      </c>
      <c r="B15" s="13">
        <f t="shared" si="0"/>
        <v>0</v>
      </c>
      <c r="C15" s="102">
        <v>117.739906955541</v>
      </c>
      <c r="D15" s="96"/>
      <c r="E15" s="179">
        <v>0</v>
      </c>
      <c r="F15" s="98"/>
      <c r="G15" s="179">
        <v>0.046035817583404</v>
      </c>
      <c r="H15" s="98"/>
      <c r="I15" s="35">
        <v>89.43</v>
      </c>
      <c r="J15" s="96"/>
      <c r="K15" s="35">
        <v>20.7</v>
      </c>
      <c r="L15" s="96"/>
      <c r="M15" s="23">
        <v>1.25225225225225</v>
      </c>
      <c r="N15" s="100"/>
      <c r="O15" s="23">
        <v>1.45742693323598</v>
      </c>
      <c r="P15" s="101"/>
    </row>
    <row r="16" spans="1:16" ht="12" customHeight="1">
      <c r="A16" s="7" t="s">
        <v>29</v>
      </c>
      <c r="B16" s="13">
        <f t="shared" si="0"/>
        <v>1</v>
      </c>
      <c r="C16" s="102">
        <v>137.610799961151</v>
      </c>
      <c r="D16" s="96"/>
      <c r="E16" s="179">
        <v>0.000576576311894733</v>
      </c>
      <c r="F16" s="98"/>
      <c r="G16" s="179">
        <v>0.226412609789178</v>
      </c>
      <c r="H16" s="98"/>
      <c r="I16" s="35">
        <v>70.64</v>
      </c>
      <c r="J16" s="96"/>
      <c r="K16" s="35">
        <v>22</v>
      </c>
      <c r="L16" s="96"/>
      <c r="M16" s="24">
        <v>1.53398058252427</v>
      </c>
      <c r="N16" s="110" t="s">
        <v>111</v>
      </c>
      <c r="O16" s="23">
        <v>1.05974998234339</v>
      </c>
      <c r="P16" s="101"/>
    </row>
    <row r="17" spans="1:16" ht="12" customHeight="1">
      <c r="A17" s="7" t="s">
        <v>30</v>
      </c>
      <c r="B17" s="13">
        <f t="shared" si="0"/>
        <v>1</v>
      </c>
      <c r="C17" s="102">
        <v>112.818735619177</v>
      </c>
      <c r="D17" s="96"/>
      <c r="E17" s="179">
        <v>0</v>
      </c>
      <c r="F17" s="98"/>
      <c r="G17" s="179">
        <v>0</v>
      </c>
      <c r="H17" s="98"/>
      <c r="I17" s="35">
        <v>74.86</v>
      </c>
      <c r="J17" s="96"/>
      <c r="K17" s="35">
        <v>22</v>
      </c>
      <c r="L17" s="96"/>
      <c r="M17" s="23">
        <v>1.23958333333333</v>
      </c>
      <c r="N17" s="100"/>
      <c r="O17" s="24">
        <v>1.61915581914812</v>
      </c>
      <c r="P17" s="112" t="s">
        <v>111</v>
      </c>
    </row>
    <row r="18" spans="1:16" ht="12" customHeight="1">
      <c r="A18" s="7" t="s">
        <v>31</v>
      </c>
      <c r="B18" s="13">
        <f t="shared" si="0"/>
        <v>1</v>
      </c>
      <c r="C18" s="102">
        <v>109.912870211959</v>
      </c>
      <c r="D18" s="96"/>
      <c r="E18" s="179">
        <v>0</v>
      </c>
      <c r="F18" s="98"/>
      <c r="G18" s="179">
        <v>0.239868996957414</v>
      </c>
      <c r="H18" s="98"/>
      <c r="I18" s="35">
        <v>71.3</v>
      </c>
      <c r="J18" s="96"/>
      <c r="K18" s="35">
        <v>22</v>
      </c>
      <c r="L18" s="96"/>
      <c r="M18" s="24">
        <v>1.625</v>
      </c>
      <c r="N18" s="110" t="s">
        <v>111</v>
      </c>
      <c r="O18" s="23">
        <v>1.32996745175427</v>
      </c>
      <c r="P18" s="101"/>
    </row>
    <row r="19" spans="1:16" ht="12" customHeight="1">
      <c r="A19" s="7" t="s">
        <v>32</v>
      </c>
      <c r="B19" s="13">
        <f t="shared" si="0"/>
        <v>2</v>
      </c>
      <c r="C19" s="102">
        <v>114.972238890383</v>
      </c>
      <c r="D19" s="96"/>
      <c r="E19" s="179">
        <v>0</v>
      </c>
      <c r="F19" s="98"/>
      <c r="G19" s="179">
        <v>0.00376328641195059</v>
      </c>
      <c r="H19" s="98"/>
      <c r="I19" s="35">
        <v>84.77</v>
      </c>
      <c r="J19" s="96"/>
      <c r="K19" s="35">
        <v>22</v>
      </c>
      <c r="L19" s="96"/>
      <c r="M19" s="24">
        <v>1.80612244897959</v>
      </c>
      <c r="N19" s="110" t="s">
        <v>111</v>
      </c>
      <c r="O19" s="24">
        <v>1.52617224089482</v>
      </c>
      <c r="P19" s="112" t="s">
        <v>111</v>
      </c>
    </row>
    <row r="20" spans="1:16" ht="12" customHeight="1">
      <c r="A20" s="7" t="s">
        <v>33</v>
      </c>
      <c r="B20" s="13">
        <f t="shared" si="0"/>
        <v>1</v>
      </c>
      <c r="C20" s="102">
        <v>102.584885685471</v>
      </c>
      <c r="D20" s="96"/>
      <c r="E20" s="179">
        <v>0</v>
      </c>
      <c r="F20" s="98"/>
      <c r="G20" s="179">
        <v>0.136615430311131</v>
      </c>
      <c r="H20" s="98"/>
      <c r="I20" s="35">
        <v>90.68</v>
      </c>
      <c r="J20" s="96"/>
      <c r="K20" s="35">
        <v>22</v>
      </c>
      <c r="L20" s="96"/>
      <c r="M20" s="24">
        <v>1.61165048543689</v>
      </c>
      <c r="N20" s="110" t="s">
        <v>111</v>
      </c>
      <c r="O20" s="23">
        <v>1.1733375026058</v>
      </c>
      <c r="P20" s="101"/>
    </row>
    <row r="21" spans="1:16" ht="12" customHeight="1">
      <c r="A21" s="7" t="s">
        <v>34</v>
      </c>
      <c r="B21" s="13">
        <f t="shared" si="0"/>
        <v>1</v>
      </c>
      <c r="C21" s="102">
        <v>96.9418161710494</v>
      </c>
      <c r="D21" s="96"/>
      <c r="E21" s="179">
        <v>0</v>
      </c>
      <c r="F21" s="98"/>
      <c r="G21" s="179">
        <v>0.0909426078407275</v>
      </c>
      <c r="H21" s="98"/>
      <c r="I21" s="35">
        <v>84.48</v>
      </c>
      <c r="J21" s="96"/>
      <c r="K21" s="36">
        <v>20</v>
      </c>
      <c r="L21" s="104" t="s">
        <v>111</v>
      </c>
      <c r="M21" s="23">
        <v>1.2967032967033</v>
      </c>
      <c r="N21" s="100"/>
      <c r="O21" s="23">
        <v>1.28421372345542</v>
      </c>
      <c r="P21" s="101"/>
    </row>
    <row r="22" spans="1:16" ht="12" customHeight="1">
      <c r="A22" s="7" t="s">
        <v>35</v>
      </c>
      <c r="B22" s="13">
        <f t="shared" si="0"/>
        <v>3</v>
      </c>
      <c r="C22" s="103">
        <v>69.288855154479</v>
      </c>
      <c r="D22" s="104" t="s">
        <v>111</v>
      </c>
      <c r="E22" s="179">
        <v>0</v>
      </c>
      <c r="F22" s="98"/>
      <c r="G22" s="179">
        <v>0.178303408872245</v>
      </c>
      <c r="H22" s="98"/>
      <c r="I22" s="36">
        <v>63.76</v>
      </c>
      <c r="J22" s="104" t="s">
        <v>111</v>
      </c>
      <c r="K22" s="35">
        <v>22</v>
      </c>
      <c r="L22" s="96"/>
      <c r="M22" s="23">
        <v>1.42553191489362</v>
      </c>
      <c r="N22" s="100"/>
      <c r="O22" s="24">
        <v>1.52088999866233</v>
      </c>
      <c r="P22" s="112" t="s">
        <v>111</v>
      </c>
    </row>
    <row r="23" spans="1:16" ht="12" customHeight="1">
      <c r="A23" s="53" t="s">
        <v>36</v>
      </c>
      <c r="B23" s="54">
        <f t="shared" si="0"/>
        <v>3</v>
      </c>
      <c r="C23" s="132">
        <v>112.839563190138</v>
      </c>
      <c r="D23" s="120"/>
      <c r="E23" s="180">
        <v>0</v>
      </c>
      <c r="F23" s="122"/>
      <c r="G23" s="180">
        <v>0.0506691558274763</v>
      </c>
      <c r="H23" s="122"/>
      <c r="I23" s="90">
        <v>53.53</v>
      </c>
      <c r="J23" s="133" t="s">
        <v>111</v>
      </c>
      <c r="K23" s="90">
        <v>10</v>
      </c>
      <c r="L23" s="133" t="s">
        <v>111</v>
      </c>
      <c r="M23" s="75">
        <v>1.3125</v>
      </c>
      <c r="N23" s="123"/>
      <c r="O23" s="77">
        <v>2.96169287387086</v>
      </c>
      <c r="P23" s="134" t="s">
        <v>111</v>
      </c>
    </row>
    <row r="24" spans="1:16" ht="12" customHeight="1">
      <c r="A24" s="153"/>
      <c r="B24" s="154"/>
      <c r="C24" s="170"/>
      <c r="D24" s="171"/>
      <c r="E24" s="181"/>
      <c r="F24" s="172"/>
      <c r="G24" s="181"/>
      <c r="H24" s="172"/>
      <c r="I24" s="167"/>
      <c r="J24" s="173"/>
      <c r="K24" s="167"/>
      <c r="L24" s="173"/>
      <c r="M24" s="155"/>
      <c r="N24" s="174"/>
      <c r="O24" s="159"/>
      <c r="P24" s="175"/>
    </row>
    <row r="25" spans="1:16" s="41" customFormat="1" ht="13.5" customHeight="1">
      <c r="A25" s="63" t="s">
        <v>113</v>
      </c>
      <c r="B25" s="64"/>
      <c r="C25" s="125"/>
      <c r="D25" s="126"/>
      <c r="E25" s="182"/>
      <c r="F25" s="128"/>
      <c r="G25" s="182"/>
      <c r="H25" s="128"/>
      <c r="I25" s="70"/>
      <c r="J25" s="135"/>
      <c r="K25" s="70"/>
      <c r="L25" s="135"/>
      <c r="M25" s="65"/>
      <c r="N25" s="129"/>
      <c r="O25" s="65"/>
      <c r="P25" s="136"/>
    </row>
    <row r="26" spans="1:16" ht="12" customHeight="1">
      <c r="A26" s="42" t="s">
        <v>37</v>
      </c>
      <c r="B26" s="43">
        <f aca="true" t="shared" si="1" ref="B26:B36">COUNTIF(C26:P26,"Не выполнено")+COUNTIF(C26:P26,"Ошибка в отчетности")</f>
        <v>1</v>
      </c>
      <c r="C26" s="114">
        <v>120.761555792858</v>
      </c>
      <c r="D26" s="115"/>
      <c r="E26" s="178">
        <v>0.000705112950280723</v>
      </c>
      <c r="F26" s="116"/>
      <c r="G26" s="178">
        <v>0.146131925236778</v>
      </c>
      <c r="H26" s="116"/>
      <c r="I26" s="50">
        <v>86.86</v>
      </c>
      <c r="J26" s="115"/>
      <c r="K26" s="50">
        <v>22</v>
      </c>
      <c r="L26" s="115"/>
      <c r="M26" s="48">
        <v>1.74576271186441</v>
      </c>
      <c r="N26" s="130" t="s">
        <v>111</v>
      </c>
      <c r="O26" s="44">
        <v>1.39152302614345</v>
      </c>
      <c r="P26" s="131"/>
    </row>
    <row r="27" spans="1:16" ht="12" customHeight="1">
      <c r="A27" s="7" t="s">
        <v>38</v>
      </c>
      <c r="B27" s="13">
        <f t="shared" si="1"/>
        <v>1</v>
      </c>
      <c r="C27" s="102">
        <v>116.894174243838</v>
      </c>
      <c r="D27" s="96"/>
      <c r="E27" s="179">
        <v>0</v>
      </c>
      <c r="F27" s="98"/>
      <c r="G27" s="179">
        <v>0.155947708603861</v>
      </c>
      <c r="H27" s="98"/>
      <c r="I27" s="35">
        <v>84.98</v>
      </c>
      <c r="J27" s="96"/>
      <c r="K27" s="36">
        <v>15</v>
      </c>
      <c r="L27" s="104" t="s">
        <v>111</v>
      </c>
      <c r="M27" s="23">
        <v>1.30769230769231</v>
      </c>
      <c r="N27" s="100"/>
      <c r="O27" s="23">
        <v>1.20480388065929</v>
      </c>
      <c r="P27" s="101"/>
    </row>
    <row r="28" spans="1:16" ht="12" customHeight="1">
      <c r="A28" s="7" t="s">
        <v>39</v>
      </c>
      <c r="B28" s="13">
        <f t="shared" si="1"/>
        <v>0</v>
      </c>
      <c r="C28" s="102">
        <v>92.7734117329705</v>
      </c>
      <c r="D28" s="96"/>
      <c r="E28" s="179">
        <v>0</v>
      </c>
      <c r="F28" s="98"/>
      <c r="G28" s="179">
        <v>0.158505230805603</v>
      </c>
      <c r="H28" s="98"/>
      <c r="I28" s="35">
        <v>72.21</v>
      </c>
      <c r="J28" s="96"/>
      <c r="K28" s="35">
        <v>22</v>
      </c>
      <c r="L28" s="96"/>
      <c r="M28" s="23">
        <v>0.346534653465347</v>
      </c>
      <c r="N28" s="100"/>
      <c r="O28" s="23">
        <v>1.38495518837871</v>
      </c>
      <c r="P28" s="101"/>
    </row>
    <row r="29" spans="1:16" ht="12" customHeight="1">
      <c r="A29" s="7" t="s">
        <v>40</v>
      </c>
      <c r="B29" s="13">
        <f t="shared" si="1"/>
        <v>3</v>
      </c>
      <c r="C29" s="102">
        <v>105.53973601974</v>
      </c>
      <c r="D29" s="96"/>
      <c r="E29" s="179">
        <v>0</v>
      </c>
      <c r="F29" s="98"/>
      <c r="G29" s="179">
        <v>0.197361840460115</v>
      </c>
      <c r="H29" s="98"/>
      <c r="I29" s="36">
        <v>67.92</v>
      </c>
      <c r="J29" s="104" t="s">
        <v>111</v>
      </c>
      <c r="K29" s="35">
        <v>22</v>
      </c>
      <c r="L29" s="96"/>
      <c r="M29" s="24">
        <v>1.7125</v>
      </c>
      <c r="N29" s="110" t="s">
        <v>111</v>
      </c>
      <c r="O29" s="24">
        <v>2.16750137322692</v>
      </c>
      <c r="P29" s="112" t="s">
        <v>111</v>
      </c>
    </row>
    <row r="30" spans="1:16" ht="12" customHeight="1">
      <c r="A30" s="7" t="s">
        <v>41</v>
      </c>
      <c r="B30" s="13">
        <f t="shared" si="1"/>
        <v>1</v>
      </c>
      <c r="C30" s="102">
        <v>94.7487740929334</v>
      </c>
      <c r="D30" s="96"/>
      <c r="E30" s="179">
        <v>0</v>
      </c>
      <c r="F30" s="98"/>
      <c r="G30" s="179">
        <v>0.00302686663881381</v>
      </c>
      <c r="H30" s="98"/>
      <c r="I30" s="35">
        <v>78.07</v>
      </c>
      <c r="J30" s="96"/>
      <c r="K30" s="35">
        <v>22</v>
      </c>
      <c r="L30" s="96"/>
      <c r="M30" s="23">
        <v>1.20183486238532</v>
      </c>
      <c r="N30" s="100"/>
      <c r="O30" s="24">
        <v>1.56906658650233</v>
      </c>
      <c r="P30" s="112" t="s">
        <v>111</v>
      </c>
    </row>
    <row r="31" spans="1:16" ht="12" customHeight="1">
      <c r="A31" s="7" t="s">
        <v>42</v>
      </c>
      <c r="B31" s="13">
        <f t="shared" si="1"/>
        <v>2</v>
      </c>
      <c r="C31" s="102">
        <v>105.139426662979</v>
      </c>
      <c r="D31" s="96"/>
      <c r="E31" s="179">
        <v>0</v>
      </c>
      <c r="F31" s="98"/>
      <c r="G31" s="179">
        <v>0.0091801878736123</v>
      </c>
      <c r="H31" s="98"/>
      <c r="I31" s="36">
        <v>67.01</v>
      </c>
      <c r="J31" s="104" t="s">
        <v>111</v>
      </c>
      <c r="K31" s="35">
        <v>22</v>
      </c>
      <c r="L31" s="96"/>
      <c r="M31" s="23">
        <v>1.01298701298701</v>
      </c>
      <c r="N31" s="100"/>
      <c r="O31" s="24">
        <v>2.01513932567834</v>
      </c>
      <c r="P31" s="112" t="s">
        <v>111</v>
      </c>
    </row>
    <row r="32" spans="1:16" ht="12" customHeight="1">
      <c r="A32" s="7" t="s">
        <v>43</v>
      </c>
      <c r="B32" s="13">
        <f t="shared" si="1"/>
        <v>2</v>
      </c>
      <c r="C32" s="102">
        <v>118.614300858184</v>
      </c>
      <c r="D32" s="96"/>
      <c r="E32" s="179">
        <v>0</v>
      </c>
      <c r="F32" s="98"/>
      <c r="G32" s="179">
        <v>0.0120042925952732</v>
      </c>
      <c r="H32" s="98"/>
      <c r="I32" s="35">
        <v>76.81</v>
      </c>
      <c r="J32" s="96"/>
      <c r="K32" s="35">
        <v>21</v>
      </c>
      <c r="L32" s="96"/>
      <c r="M32" s="24">
        <v>1.64864864864865</v>
      </c>
      <c r="N32" s="110" t="s">
        <v>111</v>
      </c>
      <c r="O32" s="24">
        <v>1.55758133607109</v>
      </c>
      <c r="P32" s="112" t="s">
        <v>111</v>
      </c>
    </row>
    <row r="33" spans="1:16" ht="12" customHeight="1">
      <c r="A33" s="7" t="s">
        <v>44</v>
      </c>
      <c r="B33" s="13">
        <f t="shared" si="1"/>
        <v>4</v>
      </c>
      <c r="C33" s="102">
        <v>120.155116756802</v>
      </c>
      <c r="D33" s="96"/>
      <c r="E33" s="179">
        <v>0</v>
      </c>
      <c r="F33" s="98"/>
      <c r="G33" s="179">
        <v>0.656847611150092</v>
      </c>
      <c r="H33" s="98"/>
      <c r="I33" s="36">
        <v>67.18</v>
      </c>
      <c r="J33" s="104" t="s">
        <v>111</v>
      </c>
      <c r="K33" s="36">
        <v>20</v>
      </c>
      <c r="L33" s="104" t="s">
        <v>111</v>
      </c>
      <c r="M33" s="24">
        <v>1.57894736842105</v>
      </c>
      <c r="N33" s="110" t="s">
        <v>111</v>
      </c>
      <c r="O33" s="24">
        <v>1.86714514539182</v>
      </c>
      <c r="P33" s="112" t="s">
        <v>111</v>
      </c>
    </row>
    <row r="34" spans="1:16" ht="12" customHeight="1">
      <c r="A34" s="7" t="s">
        <v>45</v>
      </c>
      <c r="B34" s="13">
        <f t="shared" si="1"/>
        <v>2</v>
      </c>
      <c r="C34" s="102">
        <v>107.023188222657</v>
      </c>
      <c r="D34" s="96"/>
      <c r="E34" s="179">
        <v>0</v>
      </c>
      <c r="F34" s="98"/>
      <c r="G34" s="179">
        <v>0.35047090404477</v>
      </c>
      <c r="H34" s="98"/>
      <c r="I34" s="36">
        <v>59.61</v>
      </c>
      <c r="J34" s="104" t="s">
        <v>111</v>
      </c>
      <c r="K34" s="35">
        <v>22</v>
      </c>
      <c r="L34" s="96"/>
      <c r="M34" s="23">
        <v>1.41964285714286</v>
      </c>
      <c r="N34" s="100"/>
      <c r="O34" s="24">
        <v>1.79567550505051</v>
      </c>
      <c r="P34" s="112" t="s">
        <v>111</v>
      </c>
    </row>
    <row r="35" spans="1:16" ht="12" customHeight="1">
      <c r="A35" s="7" t="s">
        <v>46</v>
      </c>
      <c r="B35" s="13">
        <f t="shared" si="1"/>
        <v>1</v>
      </c>
      <c r="C35" s="102">
        <v>101.594827582949</v>
      </c>
      <c r="D35" s="96"/>
      <c r="E35" s="179">
        <v>0</v>
      </c>
      <c r="F35" s="98"/>
      <c r="G35" s="179">
        <v>0.295245690597446</v>
      </c>
      <c r="H35" s="98"/>
      <c r="I35" s="36">
        <v>66.09</v>
      </c>
      <c r="J35" s="104" t="s">
        <v>111</v>
      </c>
      <c r="K35" s="35">
        <v>22</v>
      </c>
      <c r="L35" s="96"/>
      <c r="M35" s="23">
        <v>1.37037037037037</v>
      </c>
      <c r="N35" s="100"/>
      <c r="O35" s="23">
        <v>1.30853692782926</v>
      </c>
      <c r="P35" s="101"/>
    </row>
    <row r="36" spans="1:16" ht="12" customHeight="1">
      <c r="A36" s="53" t="s">
        <v>47</v>
      </c>
      <c r="B36" s="54">
        <f t="shared" si="1"/>
        <v>4</v>
      </c>
      <c r="C36" s="132">
        <v>160.261980809165</v>
      </c>
      <c r="D36" s="120"/>
      <c r="E36" s="180">
        <v>0</v>
      </c>
      <c r="F36" s="122"/>
      <c r="G36" s="180">
        <v>0.167091446630645</v>
      </c>
      <c r="H36" s="122"/>
      <c r="I36" s="90">
        <v>14.13</v>
      </c>
      <c r="J36" s="133" t="s">
        <v>111</v>
      </c>
      <c r="K36" s="90">
        <v>20</v>
      </c>
      <c r="L36" s="133" t="s">
        <v>111</v>
      </c>
      <c r="M36" s="77">
        <v>4.04166666666667</v>
      </c>
      <c r="N36" s="137" t="s">
        <v>111</v>
      </c>
      <c r="O36" s="77">
        <v>2.5262239250745</v>
      </c>
      <c r="P36" s="134" t="s">
        <v>111</v>
      </c>
    </row>
    <row r="37" spans="1:16" ht="12" customHeight="1">
      <c r="A37" s="153"/>
      <c r="B37" s="154"/>
      <c r="C37" s="170"/>
      <c r="D37" s="171"/>
      <c r="E37" s="181"/>
      <c r="F37" s="172"/>
      <c r="G37" s="181"/>
      <c r="H37" s="172"/>
      <c r="I37" s="167"/>
      <c r="J37" s="173"/>
      <c r="K37" s="167"/>
      <c r="L37" s="173"/>
      <c r="M37" s="159"/>
      <c r="N37" s="175"/>
      <c r="O37" s="159"/>
      <c r="P37" s="175"/>
    </row>
    <row r="38" spans="1:16" s="41" customFormat="1" ht="13.5" customHeight="1">
      <c r="A38" s="63" t="s">
        <v>114</v>
      </c>
      <c r="B38" s="64"/>
      <c r="C38" s="125"/>
      <c r="D38" s="126"/>
      <c r="E38" s="182"/>
      <c r="F38" s="128"/>
      <c r="G38" s="182"/>
      <c r="H38" s="128"/>
      <c r="I38" s="70"/>
      <c r="J38" s="135"/>
      <c r="K38" s="70"/>
      <c r="L38" s="135"/>
      <c r="M38" s="65"/>
      <c r="N38" s="136"/>
      <c r="O38" s="65"/>
      <c r="P38" s="136"/>
    </row>
    <row r="39" spans="1:16" ht="12" customHeight="1">
      <c r="A39" s="42" t="s">
        <v>48</v>
      </c>
      <c r="B39" s="43">
        <f aca="true" t="shared" si="2" ref="B39:B51">COUNTIF(C39:P39,"Не выполнено")+COUNTIF(C39:P39,"Ошибка в отчетности")</f>
        <v>1</v>
      </c>
      <c r="C39" s="114">
        <v>124.053710405343</v>
      </c>
      <c r="D39" s="115"/>
      <c r="E39" s="178">
        <v>0</v>
      </c>
      <c r="F39" s="116"/>
      <c r="G39" s="178">
        <v>0.147234471462769</v>
      </c>
      <c r="H39" s="116"/>
      <c r="I39" s="50">
        <v>75.06</v>
      </c>
      <c r="J39" s="115"/>
      <c r="K39" s="50">
        <v>22</v>
      </c>
      <c r="L39" s="115"/>
      <c r="M39" s="44">
        <v>1.37931034482759</v>
      </c>
      <c r="N39" s="117"/>
      <c r="O39" s="48">
        <v>1.55835471132505</v>
      </c>
      <c r="P39" s="118" t="s">
        <v>111</v>
      </c>
    </row>
    <row r="40" spans="1:16" ht="12" customHeight="1">
      <c r="A40" s="7" t="s">
        <v>49</v>
      </c>
      <c r="B40" s="13">
        <f t="shared" si="2"/>
        <v>0</v>
      </c>
      <c r="C40" s="9"/>
      <c r="D40" s="96"/>
      <c r="E40" s="179">
        <v>0</v>
      </c>
      <c r="F40" s="98"/>
      <c r="G40" s="179">
        <v>0.0774993639096469</v>
      </c>
      <c r="H40" s="98"/>
      <c r="I40" s="35">
        <v>81.49</v>
      </c>
      <c r="J40" s="96"/>
      <c r="K40" s="35">
        <v>22</v>
      </c>
      <c r="L40" s="96"/>
      <c r="M40" s="23">
        <v>1.04255319148936</v>
      </c>
      <c r="N40" s="100"/>
      <c r="O40" s="23">
        <v>1.26660013817456</v>
      </c>
      <c r="P40" s="101"/>
    </row>
    <row r="41" spans="1:16" ht="12" customHeight="1">
      <c r="A41" s="7" t="s">
        <v>50</v>
      </c>
      <c r="B41" s="13">
        <f t="shared" si="2"/>
        <v>3</v>
      </c>
      <c r="C41" s="102">
        <v>110.192242293305</v>
      </c>
      <c r="D41" s="96"/>
      <c r="E41" s="179">
        <v>0</v>
      </c>
      <c r="F41" s="98"/>
      <c r="G41" s="179">
        <v>0.0812104003996109</v>
      </c>
      <c r="H41" s="98"/>
      <c r="I41" s="36">
        <v>54.74</v>
      </c>
      <c r="J41" s="104" t="s">
        <v>111</v>
      </c>
      <c r="K41" s="35">
        <v>22</v>
      </c>
      <c r="L41" s="96"/>
      <c r="M41" s="24">
        <v>1.84375</v>
      </c>
      <c r="N41" s="110" t="s">
        <v>111</v>
      </c>
      <c r="O41" s="24">
        <v>1.85505555555556</v>
      </c>
      <c r="P41" s="112" t="s">
        <v>111</v>
      </c>
    </row>
    <row r="42" spans="1:16" ht="12" customHeight="1">
      <c r="A42" s="7" t="s">
        <v>51</v>
      </c>
      <c r="B42" s="13">
        <f t="shared" si="2"/>
        <v>2</v>
      </c>
      <c r="C42" s="103">
        <v>82.9872916470688</v>
      </c>
      <c r="D42" s="104" t="s">
        <v>111</v>
      </c>
      <c r="E42" s="179">
        <v>0</v>
      </c>
      <c r="F42" s="98"/>
      <c r="G42" s="179">
        <v>0.22632543814622</v>
      </c>
      <c r="H42" s="98"/>
      <c r="I42" s="35">
        <v>85.73</v>
      </c>
      <c r="J42" s="96"/>
      <c r="K42" s="35">
        <v>22</v>
      </c>
      <c r="L42" s="96"/>
      <c r="M42" s="24">
        <v>1.61538461538462</v>
      </c>
      <c r="N42" s="110" t="s">
        <v>111</v>
      </c>
      <c r="O42" s="23">
        <v>1.16159057437408</v>
      </c>
      <c r="P42" s="101"/>
    </row>
    <row r="43" spans="1:16" ht="12" customHeight="1">
      <c r="A43" s="7" t="s">
        <v>52</v>
      </c>
      <c r="B43" s="13">
        <f t="shared" si="2"/>
        <v>2</v>
      </c>
      <c r="C43" s="102">
        <v>99.789967643664</v>
      </c>
      <c r="D43" s="96"/>
      <c r="E43" s="179">
        <v>0</v>
      </c>
      <c r="F43" s="98"/>
      <c r="G43" s="179">
        <v>0.382939043343119</v>
      </c>
      <c r="H43" s="98"/>
      <c r="I43" s="35">
        <v>92.77</v>
      </c>
      <c r="J43" s="96"/>
      <c r="K43" s="35">
        <v>22</v>
      </c>
      <c r="L43" s="96"/>
      <c r="M43" s="24">
        <v>1.79245283018868</v>
      </c>
      <c r="N43" s="110" t="s">
        <v>111</v>
      </c>
      <c r="O43" s="24">
        <v>1.91416442973968</v>
      </c>
      <c r="P43" s="112" t="s">
        <v>111</v>
      </c>
    </row>
    <row r="44" spans="1:16" ht="12" customHeight="1">
      <c r="A44" s="7" t="s">
        <v>53</v>
      </c>
      <c r="B44" s="13">
        <f t="shared" si="2"/>
        <v>3</v>
      </c>
      <c r="C44" s="102">
        <v>91.1309944829537</v>
      </c>
      <c r="D44" s="96"/>
      <c r="E44" s="179">
        <v>0</v>
      </c>
      <c r="F44" s="98"/>
      <c r="G44" s="179">
        <v>0.278784663073529</v>
      </c>
      <c r="H44" s="98"/>
      <c r="I44" s="36">
        <v>62.23</v>
      </c>
      <c r="J44" s="104" t="s">
        <v>111</v>
      </c>
      <c r="K44" s="35">
        <v>22</v>
      </c>
      <c r="L44" s="96"/>
      <c r="M44" s="24">
        <v>1.79090909090909</v>
      </c>
      <c r="N44" s="110" t="s">
        <v>111</v>
      </c>
      <c r="O44" s="24">
        <v>3.29599152680463</v>
      </c>
      <c r="P44" s="112" t="s">
        <v>111</v>
      </c>
    </row>
    <row r="45" spans="1:16" ht="12" customHeight="1">
      <c r="A45" s="7" t="s">
        <v>54</v>
      </c>
      <c r="B45" s="13">
        <f t="shared" si="2"/>
        <v>2</v>
      </c>
      <c r="C45" s="102">
        <v>115.179589943911</v>
      </c>
      <c r="D45" s="96"/>
      <c r="E45" s="179">
        <v>0.361125931458856</v>
      </c>
      <c r="F45" s="98"/>
      <c r="G45" s="186">
        <v>1.54525815510909</v>
      </c>
      <c r="H45" s="106" t="s">
        <v>111</v>
      </c>
      <c r="I45" s="35">
        <v>70.61</v>
      </c>
      <c r="J45" s="96"/>
      <c r="K45" s="35">
        <v>22</v>
      </c>
      <c r="L45" s="96"/>
      <c r="M45" s="23">
        <v>1.32352941176471</v>
      </c>
      <c r="N45" s="100"/>
      <c r="O45" s="24">
        <v>1.8590923516344</v>
      </c>
      <c r="P45" s="112" t="s">
        <v>111</v>
      </c>
    </row>
    <row r="46" spans="1:16" ht="12" customHeight="1">
      <c r="A46" s="7" t="s">
        <v>55</v>
      </c>
      <c r="B46" s="13">
        <f t="shared" si="2"/>
        <v>4</v>
      </c>
      <c r="C46" s="102">
        <v>91.6364151402347</v>
      </c>
      <c r="D46" s="96"/>
      <c r="E46" s="179">
        <v>0</v>
      </c>
      <c r="F46" s="98"/>
      <c r="G46" s="179">
        <v>0</v>
      </c>
      <c r="H46" s="98"/>
      <c r="I46" s="36">
        <v>0</v>
      </c>
      <c r="J46" s="104" t="s">
        <v>111</v>
      </c>
      <c r="K46" s="30" t="s">
        <v>133</v>
      </c>
      <c r="L46" s="96"/>
      <c r="M46" s="30" t="s">
        <v>133</v>
      </c>
      <c r="N46" s="100"/>
      <c r="O46" s="30" t="s">
        <v>133</v>
      </c>
      <c r="P46" s="101"/>
    </row>
    <row r="47" spans="1:16" ht="12" customHeight="1">
      <c r="A47" s="7" t="s">
        <v>56</v>
      </c>
      <c r="B47" s="13">
        <f t="shared" si="2"/>
        <v>2</v>
      </c>
      <c r="C47" s="102">
        <v>118.606126506373</v>
      </c>
      <c r="D47" s="96"/>
      <c r="E47" s="179">
        <v>0</v>
      </c>
      <c r="F47" s="98"/>
      <c r="G47" s="179">
        <v>0.00520554194568953</v>
      </c>
      <c r="H47" s="98"/>
      <c r="I47" s="35">
        <v>73.7</v>
      </c>
      <c r="J47" s="96"/>
      <c r="K47" s="35">
        <v>22</v>
      </c>
      <c r="L47" s="96"/>
      <c r="M47" s="24">
        <v>1.56989247311828</v>
      </c>
      <c r="N47" s="110" t="s">
        <v>111</v>
      </c>
      <c r="O47" s="24">
        <v>1.63255665835147</v>
      </c>
      <c r="P47" s="112" t="s">
        <v>111</v>
      </c>
    </row>
    <row r="48" spans="1:16" ht="12" customHeight="1">
      <c r="A48" s="7" t="s">
        <v>57</v>
      </c>
      <c r="B48" s="13">
        <f t="shared" si="2"/>
        <v>2</v>
      </c>
      <c r="C48" s="103">
        <v>85.4194127531315</v>
      </c>
      <c r="D48" s="104" t="s">
        <v>111</v>
      </c>
      <c r="E48" s="179">
        <v>0</v>
      </c>
      <c r="F48" s="98"/>
      <c r="G48" s="179">
        <v>0.0261446886446886</v>
      </c>
      <c r="H48" s="98"/>
      <c r="I48" s="35">
        <v>90.87</v>
      </c>
      <c r="J48" s="96"/>
      <c r="K48" s="35">
        <v>22</v>
      </c>
      <c r="L48" s="96"/>
      <c r="M48" s="24">
        <v>1.8</v>
      </c>
      <c r="N48" s="110" t="s">
        <v>111</v>
      </c>
      <c r="O48" s="23">
        <v>1.21484153451757</v>
      </c>
      <c r="P48" s="101"/>
    </row>
    <row r="49" spans="1:16" ht="12" customHeight="1">
      <c r="A49" s="7" t="s">
        <v>58</v>
      </c>
      <c r="B49" s="13">
        <f t="shared" si="2"/>
        <v>0</v>
      </c>
      <c r="C49" s="102">
        <v>135.992573361546</v>
      </c>
      <c r="D49" s="96"/>
      <c r="E49" s="179">
        <v>0</v>
      </c>
      <c r="F49" s="98"/>
      <c r="G49" s="179">
        <v>0.212638274336283</v>
      </c>
      <c r="H49" s="98"/>
      <c r="I49" s="35">
        <v>82.74</v>
      </c>
      <c r="J49" s="96"/>
      <c r="K49" s="35">
        <v>22</v>
      </c>
      <c r="L49" s="96"/>
      <c r="M49" s="23">
        <v>1.3974358974359</v>
      </c>
      <c r="N49" s="100"/>
      <c r="O49" s="23">
        <v>1.39219387239206</v>
      </c>
      <c r="P49" s="101"/>
    </row>
    <row r="50" spans="1:16" ht="12" customHeight="1">
      <c r="A50" s="7" t="s">
        <v>59</v>
      </c>
      <c r="B50" s="13">
        <f t="shared" si="2"/>
        <v>2</v>
      </c>
      <c r="C50" s="102">
        <v>91.2384894027173</v>
      </c>
      <c r="D50" s="96"/>
      <c r="E50" s="179">
        <v>0</v>
      </c>
      <c r="F50" s="98"/>
      <c r="G50" s="179">
        <v>0.164019302302202</v>
      </c>
      <c r="H50" s="98"/>
      <c r="I50" s="35">
        <v>75.58</v>
      </c>
      <c r="J50" s="96"/>
      <c r="K50" s="35">
        <v>22</v>
      </c>
      <c r="L50" s="96"/>
      <c r="M50" s="24">
        <v>1.67901234567901</v>
      </c>
      <c r="N50" s="110" t="s">
        <v>111</v>
      </c>
      <c r="O50" s="24">
        <v>1.97225797225797</v>
      </c>
      <c r="P50" s="112" t="s">
        <v>111</v>
      </c>
    </row>
    <row r="51" spans="1:16" ht="12" customHeight="1">
      <c r="A51" s="53" t="s">
        <v>60</v>
      </c>
      <c r="B51" s="54">
        <f t="shared" si="2"/>
        <v>1</v>
      </c>
      <c r="C51" s="132">
        <v>108.818144955555</v>
      </c>
      <c r="D51" s="120"/>
      <c r="E51" s="180">
        <v>0</v>
      </c>
      <c r="F51" s="122"/>
      <c r="G51" s="180">
        <v>0.00117849288025161</v>
      </c>
      <c r="H51" s="122"/>
      <c r="I51" s="86">
        <v>87.28</v>
      </c>
      <c r="J51" s="120"/>
      <c r="K51" s="86">
        <v>22</v>
      </c>
      <c r="L51" s="120"/>
      <c r="M51" s="77">
        <v>1.5049504950495</v>
      </c>
      <c r="N51" s="137" t="s">
        <v>111</v>
      </c>
      <c r="O51" s="75">
        <v>1.00569853703013</v>
      </c>
      <c r="P51" s="124"/>
    </row>
    <row r="52" spans="1:16" ht="12" customHeight="1">
      <c r="A52" s="153"/>
      <c r="B52" s="154"/>
      <c r="C52" s="170"/>
      <c r="D52" s="171"/>
      <c r="E52" s="181"/>
      <c r="F52" s="172"/>
      <c r="G52" s="181"/>
      <c r="H52" s="172"/>
      <c r="I52" s="164"/>
      <c r="J52" s="171"/>
      <c r="K52" s="164"/>
      <c r="L52" s="171"/>
      <c r="M52" s="159"/>
      <c r="N52" s="175"/>
      <c r="O52" s="155"/>
      <c r="P52" s="174"/>
    </row>
    <row r="53" spans="1:16" s="41" customFormat="1" ht="13.5" customHeight="1">
      <c r="A53" s="63" t="s">
        <v>115</v>
      </c>
      <c r="B53" s="64"/>
      <c r="C53" s="125"/>
      <c r="D53" s="126"/>
      <c r="E53" s="182"/>
      <c r="F53" s="128"/>
      <c r="G53" s="182"/>
      <c r="H53" s="128"/>
      <c r="I53" s="70"/>
      <c r="J53" s="126"/>
      <c r="K53" s="70"/>
      <c r="L53" s="126"/>
      <c r="M53" s="65"/>
      <c r="N53" s="136"/>
      <c r="O53" s="65"/>
      <c r="P53" s="129"/>
    </row>
    <row r="54" spans="1:16" ht="12" customHeight="1">
      <c r="A54" s="42" t="s">
        <v>61</v>
      </c>
      <c r="B54" s="43">
        <f aca="true" t="shared" si="3" ref="B54:B68">COUNTIF(C54:P54,"Не выполнено")+COUNTIF(C54:P54,"Ошибка в отчетности")</f>
        <v>1</v>
      </c>
      <c r="C54" s="114">
        <v>102.348902402967</v>
      </c>
      <c r="D54" s="115"/>
      <c r="E54" s="178">
        <v>0</v>
      </c>
      <c r="F54" s="116"/>
      <c r="G54" s="178">
        <v>0.00569730599202215</v>
      </c>
      <c r="H54" s="116"/>
      <c r="I54" s="50">
        <v>76.89</v>
      </c>
      <c r="J54" s="115"/>
      <c r="K54" s="50">
        <v>22</v>
      </c>
      <c r="L54" s="115"/>
      <c r="M54" s="44">
        <v>1.5</v>
      </c>
      <c r="N54" s="117"/>
      <c r="O54" s="48">
        <v>2.07511019945009</v>
      </c>
      <c r="P54" s="118" t="s">
        <v>111</v>
      </c>
    </row>
    <row r="55" spans="1:16" ht="12" customHeight="1">
      <c r="A55" s="7" t="s">
        <v>62</v>
      </c>
      <c r="B55" s="13">
        <f t="shared" si="3"/>
        <v>1</v>
      </c>
      <c r="C55" s="102">
        <v>120.265448082705</v>
      </c>
      <c r="D55" s="96"/>
      <c r="E55" s="179">
        <v>0</v>
      </c>
      <c r="F55" s="98"/>
      <c r="G55" s="179">
        <v>0.828066534603654</v>
      </c>
      <c r="H55" s="98"/>
      <c r="I55" s="35">
        <v>72.9</v>
      </c>
      <c r="J55" s="96"/>
      <c r="K55" s="36">
        <v>20</v>
      </c>
      <c r="L55" s="104" t="s">
        <v>111</v>
      </c>
      <c r="M55" s="23">
        <v>1.42045454545455</v>
      </c>
      <c r="N55" s="100"/>
      <c r="O55" s="23">
        <v>1.47027777777778</v>
      </c>
      <c r="P55" s="101"/>
    </row>
    <row r="56" spans="1:16" ht="12" customHeight="1">
      <c r="A56" s="7" t="s">
        <v>63</v>
      </c>
      <c r="B56" s="13">
        <f t="shared" si="3"/>
        <v>2</v>
      </c>
      <c r="C56" s="102">
        <v>106.944839925711</v>
      </c>
      <c r="D56" s="96"/>
      <c r="E56" s="179">
        <v>0</v>
      </c>
      <c r="F56" s="98"/>
      <c r="G56" s="179">
        <v>0.00929513936479061</v>
      </c>
      <c r="H56" s="98"/>
      <c r="I56" s="35">
        <v>70.2</v>
      </c>
      <c r="J56" s="96"/>
      <c r="K56" s="35">
        <v>22</v>
      </c>
      <c r="L56" s="96"/>
      <c r="M56" s="24">
        <v>1.91463414634146</v>
      </c>
      <c r="N56" s="110" t="s">
        <v>111</v>
      </c>
      <c r="O56" s="24">
        <v>1.68898058431271</v>
      </c>
      <c r="P56" s="112" t="s">
        <v>111</v>
      </c>
    </row>
    <row r="57" spans="1:16" ht="12" customHeight="1">
      <c r="A57" s="7" t="s">
        <v>64</v>
      </c>
      <c r="B57" s="13">
        <f t="shared" si="3"/>
        <v>3</v>
      </c>
      <c r="C57" s="102">
        <v>113.241581569556</v>
      </c>
      <c r="D57" s="96"/>
      <c r="E57" s="179">
        <v>0</v>
      </c>
      <c r="F57" s="98"/>
      <c r="G57" s="179">
        <v>0.0787905651228444</v>
      </c>
      <c r="H57" s="98"/>
      <c r="I57" s="36">
        <v>68.09</v>
      </c>
      <c r="J57" s="104" t="s">
        <v>111</v>
      </c>
      <c r="K57" s="36">
        <v>16</v>
      </c>
      <c r="L57" s="104" t="s">
        <v>111</v>
      </c>
      <c r="M57" s="23">
        <v>0.964705882352941</v>
      </c>
      <c r="N57" s="100"/>
      <c r="O57" s="24">
        <v>2.82118881118881</v>
      </c>
      <c r="P57" s="112" t="s">
        <v>111</v>
      </c>
    </row>
    <row r="58" spans="1:16" ht="12" customHeight="1">
      <c r="A58" s="7" t="s">
        <v>65</v>
      </c>
      <c r="B58" s="13">
        <f t="shared" si="3"/>
        <v>0</v>
      </c>
      <c r="C58" s="102">
        <v>115.763856168103</v>
      </c>
      <c r="D58" s="96"/>
      <c r="E58" s="179">
        <v>0</v>
      </c>
      <c r="F58" s="98"/>
      <c r="G58" s="179">
        <v>0.212117901544781</v>
      </c>
      <c r="H58" s="98"/>
      <c r="I58" s="35">
        <v>86.54</v>
      </c>
      <c r="J58" s="96"/>
      <c r="K58" s="35">
        <v>22</v>
      </c>
      <c r="L58" s="96"/>
      <c r="M58" s="23">
        <v>1.2967032967033</v>
      </c>
      <c r="N58" s="100"/>
      <c r="O58" s="23">
        <v>1.07780800621842</v>
      </c>
      <c r="P58" s="101"/>
    </row>
    <row r="59" spans="1:16" ht="12" customHeight="1">
      <c r="A59" s="7" t="s">
        <v>66</v>
      </c>
      <c r="B59" s="13">
        <f t="shared" si="3"/>
        <v>0</v>
      </c>
      <c r="C59" s="102">
        <v>96.2666425470333</v>
      </c>
      <c r="D59" s="96"/>
      <c r="E59" s="179">
        <v>0</v>
      </c>
      <c r="F59" s="98"/>
      <c r="G59" s="179">
        <v>0</v>
      </c>
      <c r="H59" s="98"/>
      <c r="I59" s="35">
        <v>90.7</v>
      </c>
      <c r="J59" s="96"/>
      <c r="K59" s="35">
        <v>22</v>
      </c>
      <c r="L59" s="96"/>
      <c r="M59" s="23">
        <v>1.28571428571429</v>
      </c>
      <c r="N59" s="100"/>
      <c r="O59" s="23">
        <v>1.40344969410313</v>
      </c>
      <c r="P59" s="101"/>
    </row>
    <row r="60" spans="1:16" ht="12" customHeight="1">
      <c r="A60" s="7" t="s">
        <v>67</v>
      </c>
      <c r="B60" s="13">
        <f t="shared" si="3"/>
        <v>2</v>
      </c>
      <c r="C60" s="102">
        <v>120.834689657153</v>
      </c>
      <c r="D60" s="96"/>
      <c r="E60" s="179">
        <v>0</v>
      </c>
      <c r="F60" s="98"/>
      <c r="G60" s="179">
        <v>0.150674991011016</v>
      </c>
      <c r="H60" s="98"/>
      <c r="I60" s="35">
        <v>76.7</v>
      </c>
      <c r="J60" s="96"/>
      <c r="K60" s="35">
        <v>22</v>
      </c>
      <c r="L60" s="96"/>
      <c r="M60" s="24">
        <v>1.50537634408602</v>
      </c>
      <c r="N60" s="110" t="s">
        <v>111</v>
      </c>
      <c r="O60" s="24">
        <v>1.72631205673759</v>
      </c>
      <c r="P60" s="112" t="s">
        <v>111</v>
      </c>
    </row>
    <row r="61" spans="1:16" ht="12" customHeight="1">
      <c r="A61" s="7" t="s">
        <v>68</v>
      </c>
      <c r="B61" s="13">
        <f t="shared" si="3"/>
        <v>3</v>
      </c>
      <c r="C61" s="102">
        <v>95.120083485033</v>
      </c>
      <c r="D61" s="96"/>
      <c r="E61" s="179">
        <v>0.00112647275286603</v>
      </c>
      <c r="F61" s="98"/>
      <c r="G61" s="179">
        <v>0.0156232403690165</v>
      </c>
      <c r="H61" s="98"/>
      <c r="I61" s="35">
        <v>73.18</v>
      </c>
      <c r="J61" s="96"/>
      <c r="K61" s="36">
        <v>18</v>
      </c>
      <c r="L61" s="104" t="s">
        <v>111</v>
      </c>
      <c r="M61" s="24">
        <v>1.89655172413793</v>
      </c>
      <c r="N61" s="110" t="s">
        <v>111</v>
      </c>
      <c r="O61" s="24">
        <v>1.54963821352333</v>
      </c>
      <c r="P61" s="112" t="s">
        <v>111</v>
      </c>
    </row>
    <row r="62" spans="1:16" ht="12" customHeight="1">
      <c r="A62" s="7" t="s">
        <v>69</v>
      </c>
      <c r="B62" s="13">
        <f t="shared" si="3"/>
        <v>2</v>
      </c>
      <c r="C62" s="102">
        <v>100.668934198556</v>
      </c>
      <c r="D62" s="96"/>
      <c r="E62" s="179">
        <v>0</v>
      </c>
      <c r="F62" s="98"/>
      <c r="G62" s="179">
        <v>0.126770119164218</v>
      </c>
      <c r="H62" s="98"/>
      <c r="I62" s="35">
        <v>71.5</v>
      </c>
      <c r="J62" s="96"/>
      <c r="K62" s="36">
        <v>15</v>
      </c>
      <c r="L62" s="104" t="s">
        <v>111</v>
      </c>
      <c r="M62" s="24">
        <v>1.59701492537313</v>
      </c>
      <c r="N62" s="110" t="s">
        <v>111</v>
      </c>
      <c r="O62" s="23">
        <v>1.46839520722844</v>
      </c>
      <c r="P62" s="101"/>
    </row>
    <row r="63" spans="1:16" ht="12" customHeight="1">
      <c r="A63" s="7" t="s">
        <v>70</v>
      </c>
      <c r="B63" s="13">
        <f t="shared" si="3"/>
        <v>1</v>
      </c>
      <c r="C63" s="102">
        <v>102.701065088757</v>
      </c>
      <c r="D63" s="96"/>
      <c r="E63" s="179">
        <v>0</v>
      </c>
      <c r="F63" s="98"/>
      <c r="G63" s="179">
        <v>0.0283224571751271</v>
      </c>
      <c r="H63" s="98"/>
      <c r="I63" s="35">
        <v>87.94</v>
      </c>
      <c r="J63" s="96"/>
      <c r="K63" s="35">
        <v>22</v>
      </c>
      <c r="L63" s="96"/>
      <c r="M63" s="24">
        <v>1.85333333333333</v>
      </c>
      <c r="N63" s="110" t="s">
        <v>111</v>
      </c>
      <c r="O63" s="23">
        <v>1.18904921566279</v>
      </c>
      <c r="P63" s="101"/>
    </row>
    <row r="64" spans="1:16" ht="12" customHeight="1">
      <c r="A64" s="7" t="s">
        <v>71</v>
      </c>
      <c r="B64" s="13">
        <f t="shared" si="3"/>
        <v>3</v>
      </c>
      <c r="C64" s="102">
        <v>151.921762039164</v>
      </c>
      <c r="D64" s="96"/>
      <c r="E64" s="179">
        <v>0</v>
      </c>
      <c r="F64" s="98"/>
      <c r="G64" s="179">
        <v>0.00686111189541746</v>
      </c>
      <c r="H64" s="98"/>
      <c r="I64" s="35">
        <v>83.62</v>
      </c>
      <c r="J64" s="96"/>
      <c r="K64" s="36">
        <v>18.2</v>
      </c>
      <c r="L64" s="104" t="s">
        <v>111</v>
      </c>
      <c r="M64" s="24">
        <v>2.06349206349206</v>
      </c>
      <c r="N64" s="110" t="s">
        <v>111</v>
      </c>
      <c r="O64" s="24">
        <v>1.83792621861907</v>
      </c>
      <c r="P64" s="112" t="s">
        <v>111</v>
      </c>
    </row>
    <row r="65" spans="1:16" ht="12" customHeight="1">
      <c r="A65" s="7" t="s">
        <v>72</v>
      </c>
      <c r="B65" s="13">
        <f t="shared" si="3"/>
        <v>4</v>
      </c>
      <c r="C65" s="102">
        <v>145.701681978989</v>
      </c>
      <c r="D65" s="96"/>
      <c r="E65" s="179">
        <v>0</v>
      </c>
      <c r="F65" s="98"/>
      <c r="G65" s="179">
        <v>0.0345314630820183</v>
      </c>
      <c r="H65" s="98"/>
      <c r="I65" s="36">
        <v>62.24</v>
      </c>
      <c r="J65" s="104" t="s">
        <v>111</v>
      </c>
      <c r="K65" s="36">
        <v>19</v>
      </c>
      <c r="L65" s="104" t="s">
        <v>111</v>
      </c>
      <c r="M65" s="24">
        <v>1.62962962962963</v>
      </c>
      <c r="N65" s="110" t="s">
        <v>111</v>
      </c>
      <c r="O65" s="24">
        <v>1.73946331394258</v>
      </c>
      <c r="P65" s="112" t="s">
        <v>111</v>
      </c>
    </row>
    <row r="66" spans="1:16" ht="12" customHeight="1">
      <c r="A66" s="7" t="s">
        <v>73</v>
      </c>
      <c r="B66" s="13">
        <f t="shared" si="3"/>
        <v>1</v>
      </c>
      <c r="C66" s="102">
        <v>93.8631345118936</v>
      </c>
      <c r="D66" s="96"/>
      <c r="E66" s="179">
        <v>0</v>
      </c>
      <c r="F66" s="98"/>
      <c r="G66" s="179">
        <v>0.0623692652278724</v>
      </c>
      <c r="H66" s="98"/>
      <c r="I66" s="35">
        <v>86.71</v>
      </c>
      <c r="J66" s="96"/>
      <c r="K66" s="35">
        <v>22</v>
      </c>
      <c r="L66" s="96"/>
      <c r="M66" s="23">
        <v>1.48192771084337</v>
      </c>
      <c r="N66" s="100"/>
      <c r="O66" s="24">
        <v>1.7109837076817</v>
      </c>
      <c r="P66" s="112" t="s">
        <v>111</v>
      </c>
    </row>
    <row r="67" spans="1:16" ht="12" customHeight="1">
      <c r="A67" s="7" t="s">
        <v>74</v>
      </c>
      <c r="B67" s="13">
        <f t="shared" si="3"/>
        <v>2</v>
      </c>
      <c r="C67" s="102">
        <v>117.816205701231</v>
      </c>
      <c r="D67" s="96"/>
      <c r="E67" s="179">
        <v>0.0421392395218074</v>
      </c>
      <c r="F67" s="98"/>
      <c r="G67" s="179">
        <v>0.331858814855774</v>
      </c>
      <c r="H67" s="98"/>
      <c r="I67" s="35">
        <v>75.38</v>
      </c>
      <c r="J67" s="96"/>
      <c r="K67" s="36">
        <v>20</v>
      </c>
      <c r="L67" s="104" t="s">
        <v>111</v>
      </c>
      <c r="M67" s="23">
        <v>1.37362637362637</v>
      </c>
      <c r="N67" s="100"/>
      <c r="O67" s="24">
        <v>2.26808785529716</v>
      </c>
      <c r="P67" s="112" t="s">
        <v>111</v>
      </c>
    </row>
    <row r="68" spans="1:16" ht="12" customHeight="1">
      <c r="A68" s="53" t="s">
        <v>75</v>
      </c>
      <c r="B68" s="54">
        <f t="shared" si="3"/>
        <v>2</v>
      </c>
      <c r="C68" s="132">
        <v>118.235371408549</v>
      </c>
      <c r="D68" s="120"/>
      <c r="E68" s="180">
        <v>0</v>
      </c>
      <c r="F68" s="122"/>
      <c r="G68" s="180">
        <v>0.326553561824671</v>
      </c>
      <c r="H68" s="122"/>
      <c r="I68" s="86">
        <v>92.53</v>
      </c>
      <c r="J68" s="120"/>
      <c r="K68" s="86">
        <v>22</v>
      </c>
      <c r="L68" s="120"/>
      <c r="M68" s="77">
        <v>2.04761904761905</v>
      </c>
      <c r="N68" s="137" t="s">
        <v>111</v>
      </c>
      <c r="O68" s="77">
        <v>2.25516746522232</v>
      </c>
      <c r="P68" s="134" t="s">
        <v>111</v>
      </c>
    </row>
    <row r="69" spans="1:16" ht="12" customHeight="1">
      <c r="A69" s="153"/>
      <c r="B69" s="154"/>
      <c r="C69" s="170"/>
      <c r="D69" s="171"/>
      <c r="E69" s="181"/>
      <c r="F69" s="172"/>
      <c r="G69" s="181"/>
      <c r="H69" s="172"/>
      <c r="I69" s="164"/>
      <c r="J69" s="171"/>
      <c r="K69" s="164"/>
      <c r="L69" s="171"/>
      <c r="M69" s="159"/>
      <c r="N69" s="175"/>
      <c r="O69" s="159"/>
      <c r="P69" s="175"/>
    </row>
    <row r="70" spans="1:16" s="41" customFormat="1" ht="13.5" customHeight="1">
      <c r="A70" s="63" t="s">
        <v>116</v>
      </c>
      <c r="B70" s="64"/>
      <c r="C70" s="125"/>
      <c r="D70" s="126"/>
      <c r="E70" s="182"/>
      <c r="F70" s="128"/>
      <c r="G70" s="182"/>
      <c r="H70" s="128"/>
      <c r="I70" s="70"/>
      <c r="J70" s="126"/>
      <c r="K70" s="70"/>
      <c r="L70" s="126"/>
      <c r="M70" s="65"/>
      <c r="N70" s="136"/>
      <c r="O70" s="65"/>
      <c r="P70" s="136"/>
    </row>
    <row r="71" spans="1:16" ht="12" customHeight="1">
      <c r="A71" s="42" t="s">
        <v>76</v>
      </c>
      <c r="B71" s="43">
        <f aca="true" t="shared" si="4" ref="B71:B76">COUNTIF(C71:P71,"Не выполнено")+COUNTIF(C71:P71,"Ошибка в отчетности")</f>
        <v>2</v>
      </c>
      <c r="C71" s="114">
        <v>112.339242486707</v>
      </c>
      <c r="D71" s="115"/>
      <c r="E71" s="178">
        <v>0</v>
      </c>
      <c r="F71" s="116"/>
      <c r="G71" s="178">
        <v>0.30495824815495</v>
      </c>
      <c r="H71" s="116"/>
      <c r="I71" s="50">
        <v>79.25</v>
      </c>
      <c r="J71" s="115"/>
      <c r="K71" s="50">
        <v>22</v>
      </c>
      <c r="L71" s="115"/>
      <c r="M71" s="48">
        <v>1.53125</v>
      </c>
      <c r="N71" s="130" t="s">
        <v>111</v>
      </c>
      <c r="O71" s="48">
        <v>1.8194328992334</v>
      </c>
      <c r="P71" s="118" t="s">
        <v>111</v>
      </c>
    </row>
    <row r="72" spans="1:16" ht="12" customHeight="1">
      <c r="A72" s="7" t="s">
        <v>77</v>
      </c>
      <c r="B72" s="13">
        <f t="shared" si="4"/>
        <v>1</v>
      </c>
      <c r="C72" s="102">
        <v>119.163500953133</v>
      </c>
      <c r="D72" s="96"/>
      <c r="E72" s="179">
        <v>0</v>
      </c>
      <c r="F72" s="98"/>
      <c r="G72" s="179">
        <v>0.176090272017669</v>
      </c>
      <c r="H72" s="98"/>
      <c r="I72" s="35">
        <v>81.82</v>
      </c>
      <c r="J72" s="96"/>
      <c r="K72" s="35">
        <v>22</v>
      </c>
      <c r="L72" s="96"/>
      <c r="M72" s="24">
        <v>2.01388888888889</v>
      </c>
      <c r="N72" s="110" t="s">
        <v>111</v>
      </c>
      <c r="O72" s="23">
        <v>1.13519736842105</v>
      </c>
      <c r="P72" s="101"/>
    </row>
    <row r="73" spans="1:16" ht="12" customHeight="1">
      <c r="A73" s="7" t="s">
        <v>78</v>
      </c>
      <c r="B73" s="13">
        <f t="shared" si="4"/>
        <v>3</v>
      </c>
      <c r="C73" s="102">
        <v>106.933829744528</v>
      </c>
      <c r="D73" s="96"/>
      <c r="E73" s="179">
        <v>0</v>
      </c>
      <c r="F73" s="98"/>
      <c r="G73" s="179">
        <v>0.0932964280403976</v>
      </c>
      <c r="H73" s="98"/>
      <c r="I73" s="35">
        <v>78.14</v>
      </c>
      <c r="J73" s="96"/>
      <c r="K73" s="36">
        <v>18</v>
      </c>
      <c r="L73" s="104" t="s">
        <v>111</v>
      </c>
      <c r="M73" s="24">
        <v>2.26923076923077</v>
      </c>
      <c r="N73" s="110" t="s">
        <v>111</v>
      </c>
      <c r="O73" s="24">
        <v>1.64409775807402</v>
      </c>
      <c r="P73" s="112" t="s">
        <v>111</v>
      </c>
    </row>
    <row r="74" spans="1:16" ht="12" customHeight="1">
      <c r="A74" s="7" t="s">
        <v>79</v>
      </c>
      <c r="B74" s="13">
        <f t="shared" si="4"/>
        <v>0</v>
      </c>
      <c r="C74" s="102">
        <v>132.071730253994</v>
      </c>
      <c r="D74" s="96"/>
      <c r="E74" s="179">
        <v>0</v>
      </c>
      <c r="F74" s="98"/>
      <c r="G74" s="179">
        <v>0.036863081259506</v>
      </c>
      <c r="H74" s="98"/>
      <c r="I74" s="35">
        <v>87.03</v>
      </c>
      <c r="J74" s="96"/>
      <c r="K74" s="35">
        <v>22</v>
      </c>
      <c r="L74" s="96"/>
      <c r="M74" s="23">
        <v>1.48275862068966</v>
      </c>
      <c r="N74" s="100"/>
      <c r="O74" s="23">
        <v>1.2</v>
      </c>
      <c r="P74" s="101"/>
    </row>
    <row r="75" spans="1:16" ht="12" customHeight="1">
      <c r="A75" s="7" t="s">
        <v>80</v>
      </c>
      <c r="B75" s="13">
        <f t="shared" si="4"/>
        <v>2</v>
      </c>
      <c r="C75" s="102">
        <v>113.771781078514</v>
      </c>
      <c r="D75" s="96"/>
      <c r="E75" s="179">
        <v>0</v>
      </c>
      <c r="F75" s="98"/>
      <c r="G75" s="179">
        <v>0</v>
      </c>
      <c r="H75" s="98"/>
      <c r="I75" s="35">
        <v>86.22</v>
      </c>
      <c r="J75" s="96"/>
      <c r="K75" s="35">
        <v>22</v>
      </c>
      <c r="L75" s="96"/>
      <c r="M75" s="24">
        <v>1.75862068965517</v>
      </c>
      <c r="N75" s="110" t="s">
        <v>111</v>
      </c>
      <c r="O75" s="24">
        <v>1.5622342080697</v>
      </c>
      <c r="P75" s="112" t="s">
        <v>111</v>
      </c>
    </row>
    <row r="76" spans="1:16" ht="12" customHeight="1">
      <c r="A76" s="53" t="s">
        <v>81</v>
      </c>
      <c r="B76" s="54">
        <f t="shared" si="4"/>
        <v>4</v>
      </c>
      <c r="C76" s="132">
        <v>110.491509092199</v>
      </c>
      <c r="D76" s="120"/>
      <c r="E76" s="180">
        <v>0.299257092934638</v>
      </c>
      <c r="F76" s="122"/>
      <c r="G76" s="180">
        <v>0.00140188466387949</v>
      </c>
      <c r="H76" s="122"/>
      <c r="I76" s="90">
        <v>56.6</v>
      </c>
      <c r="J76" s="133" t="s">
        <v>111</v>
      </c>
      <c r="K76" s="90">
        <v>18</v>
      </c>
      <c r="L76" s="133" t="s">
        <v>111</v>
      </c>
      <c r="M76" s="77">
        <v>3.58730158730159</v>
      </c>
      <c r="N76" s="137" t="s">
        <v>111</v>
      </c>
      <c r="O76" s="77">
        <v>1.74817790012862</v>
      </c>
      <c r="P76" s="134" t="s">
        <v>111</v>
      </c>
    </row>
    <row r="77" spans="1:16" ht="12" customHeight="1">
      <c r="A77" s="153"/>
      <c r="B77" s="154"/>
      <c r="C77" s="170"/>
      <c r="D77" s="171"/>
      <c r="E77" s="181"/>
      <c r="F77" s="172"/>
      <c r="G77" s="181"/>
      <c r="H77" s="172"/>
      <c r="I77" s="167"/>
      <c r="J77" s="173"/>
      <c r="K77" s="167"/>
      <c r="L77" s="173"/>
      <c r="M77" s="159"/>
      <c r="N77" s="175"/>
      <c r="O77" s="159"/>
      <c r="P77" s="175"/>
    </row>
    <row r="78" spans="1:16" s="41" customFormat="1" ht="13.5" customHeight="1">
      <c r="A78" s="63" t="s">
        <v>117</v>
      </c>
      <c r="B78" s="64"/>
      <c r="C78" s="125"/>
      <c r="D78" s="126"/>
      <c r="E78" s="182"/>
      <c r="F78" s="128"/>
      <c r="G78" s="182"/>
      <c r="H78" s="128"/>
      <c r="I78" s="70"/>
      <c r="J78" s="135"/>
      <c r="K78" s="70"/>
      <c r="L78" s="135"/>
      <c r="M78" s="65"/>
      <c r="N78" s="136"/>
      <c r="O78" s="65"/>
      <c r="P78" s="136"/>
    </row>
    <row r="79" spans="1:16" ht="12" customHeight="1">
      <c r="A79" s="42" t="s">
        <v>82</v>
      </c>
      <c r="B79" s="43">
        <f aca="true" t="shared" si="5" ref="B79:B94">COUNTIF(C79:P79,"Не выполнено")+COUNTIF(C79:P79,"Ошибка в отчетности")</f>
        <v>4</v>
      </c>
      <c r="C79" s="138">
        <v>86.9861688200808</v>
      </c>
      <c r="D79" s="139" t="s">
        <v>111</v>
      </c>
      <c r="E79" s="178">
        <v>0</v>
      </c>
      <c r="F79" s="116"/>
      <c r="G79" s="178">
        <v>0.0461401046318744</v>
      </c>
      <c r="H79" s="116"/>
      <c r="I79" s="83">
        <v>67.94</v>
      </c>
      <c r="J79" s="139" t="s">
        <v>111</v>
      </c>
      <c r="K79" s="83">
        <v>16</v>
      </c>
      <c r="L79" s="139" t="s">
        <v>111</v>
      </c>
      <c r="M79" s="44">
        <v>1.09677419354839</v>
      </c>
      <c r="N79" s="117"/>
      <c r="O79" s="48">
        <v>3.0052251421546</v>
      </c>
      <c r="P79" s="118" t="s">
        <v>111</v>
      </c>
    </row>
    <row r="80" spans="1:16" ht="12" customHeight="1">
      <c r="A80" s="7" t="s">
        <v>83</v>
      </c>
      <c r="B80" s="13">
        <f t="shared" si="5"/>
        <v>0</v>
      </c>
      <c r="C80" s="102">
        <v>106.819649828375</v>
      </c>
      <c r="D80" s="96"/>
      <c r="E80" s="179">
        <v>0.00486788771663227</v>
      </c>
      <c r="F80" s="98"/>
      <c r="G80" s="179">
        <v>0.0159393001621894</v>
      </c>
      <c r="H80" s="98"/>
      <c r="I80" s="35">
        <v>84.28</v>
      </c>
      <c r="J80" s="96"/>
      <c r="K80" s="35">
        <v>22</v>
      </c>
      <c r="L80" s="96"/>
      <c r="M80" s="23">
        <v>1.27102803738318</v>
      </c>
      <c r="N80" s="100"/>
      <c r="O80" s="23">
        <v>1.1901748240193</v>
      </c>
      <c r="P80" s="101"/>
    </row>
    <row r="81" spans="1:16" ht="12" customHeight="1">
      <c r="A81" s="7" t="s">
        <v>84</v>
      </c>
      <c r="B81" s="13">
        <f t="shared" si="5"/>
        <v>0</v>
      </c>
      <c r="C81" s="102">
        <v>137.731256085686</v>
      </c>
      <c r="D81" s="96"/>
      <c r="E81" s="179">
        <v>0</v>
      </c>
      <c r="F81" s="98"/>
      <c r="G81" s="179">
        <v>0.00042842003201876</v>
      </c>
      <c r="H81" s="98"/>
      <c r="I81" s="35">
        <v>82.64</v>
      </c>
      <c r="J81" s="96"/>
      <c r="K81" s="35">
        <v>22</v>
      </c>
      <c r="L81" s="96"/>
      <c r="M81" s="23">
        <v>1</v>
      </c>
      <c r="N81" s="100"/>
      <c r="O81" s="23">
        <v>1.24998827996812</v>
      </c>
      <c r="P81" s="101"/>
    </row>
    <row r="82" spans="1:16" ht="12" customHeight="1">
      <c r="A82" s="7" t="s">
        <v>85</v>
      </c>
      <c r="B82" s="13">
        <f t="shared" si="5"/>
        <v>0</v>
      </c>
      <c r="C82" s="102">
        <v>109.080936257291</v>
      </c>
      <c r="D82" s="96"/>
      <c r="E82" s="179">
        <v>0.0295711517885544</v>
      </c>
      <c r="F82" s="98"/>
      <c r="G82" s="179">
        <v>0.038216462712463</v>
      </c>
      <c r="H82" s="98"/>
      <c r="I82" s="35">
        <v>80.75</v>
      </c>
      <c r="J82" s="96"/>
      <c r="K82" s="35">
        <v>22</v>
      </c>
      <c r="L82" s="96"/>
      <c r="M82" s="23">
        <v>1.05555555555556</v>
      </c>
      <c r="N82" s="100"/>
      <c r="O82" s="23">
        <v>1.46150671449887</v>
      </c>
      <c r="P82" s="101"/>
    </row>
    <row r="83" spans="1:16" ht="12" customHeight="1">
      <c r="A83" s="7" t="s">
        <v>86</v>
      </c>
      <c r="B83" s="13">
        <f t="shared" si="5"/>
        <v>3</v>
      </c>
      <c r="C83" s="102">
        <v>110.891479185452</v>
      </c>
      <c r="D83" s="96"/>
      <c r="E83" s="179">
        <v>0.0665632488456818</v>
      </c>
      <c r="F83" s="98"/>
      <c r="G83" s="179">
        <v>0.0613297441516985</v>
      </c>
      <c r="H83" s="98"/>
      <c r="I83" s="36">
        <v>59.97</v>
      </c>
      <c r="J83" s="104" t="s">
        <v>111</v>
      </c>
      <c r="K83" s="36">
        <v>20</v>
      </c>
      <c r="L83" s="104" t="s">
        <v>111</v>
      </c>
      <c r="M83" s="23">
        <v>1.45</v>
      </c>
      <c r="N83" s="100"/>
      <c r="O83" s="24">
        <v>2.20687117514912</v>
      </c>
      <c r="P83" s="112" t="s">
        <v>111</v>
      </c>
    </row>
    <row r="84" spans="1:16" ht="12" customHeight="1">
      <c r="A84" s="7" t="s">
        <v>87</v>
      </c>
      <c r="B84" s="13">
        <f t="shared" si="5"/>
        <v>1</v>
      </c>
      <c r="C84" s="103">
        <v>87.0246081231026</v>
      </c>
      <c r="D84" s="104" t="s">
        <v>111</v>
      </c>
      <c r="E84" s="179">
        <v>0.00170508030359483</v>
      </c>
      <c r="F84" s="98"/>
      <c r="G84" s="179">
        <v>0.0799211731643406</v>
      </c>
      <c r="H84" s="98"/>
      <c r="I84" s="35">
        <v>85.63</v>
      </c>
      <c r="J84" s="96"/>
      <c r="K84" s="35">
        <v>22</v>
      </c>
      <c r="L84" s="96"/>
      <c r="M84" s="23">
        <v>1.10606060606061</v>
      </c>
      <c r="N84" s="100"/>
      <c r="O84" s="23">
        <v>1.1764590945505</v>
      </c>
      <c r="P84" s="101"/>
    </row>
    <row r="85" spans="1:16" ht="12" customHeight="1">
      <c r="A85" s="7" t="s">
        <v>88</v>
      </c>
      <c r="B85" s="13">
        <f t="shared" si="5"/>
        <v>1</v>
      </c>
      <c r="C85" s="102">
        <v>117.693875680778</v>
      </c>
      <c r="D85" s="96"/>
      <c r="E85" s="179">
        <v>0.00166405246477282</v>
      </c>
      <c r="F85" s="98"/>
      <c r="G85" s="179">
        <v>0.207673872806922</v>
      </c>
      <c r="H85" s="98"/>
      <c r="I85" s="35">
        <v>74.22</v>
      </c>
      <c r="J85" s="96"/>
      <c r="K85" s="35">
        <v>22</v>
      </c>
      <c r="L85" s="96"/>
      <c r="M85" s="23">
        <v>1.2258064516129</v>
      </c>
      <c r="N85" s="100"/>
      <c r="O85" s="24">
        <v>1.67116866608405</v>
      </c>
      <c r="P85" s="112" t="s">
        <v>111</v>
      </c>
    </row>
    <row r="86" spans="1:16" ht="12" customHeight="1">
      <c r="A86" s="7" t="s">
        <v>89</v>
      </c>
      <c r="B86" s="13">
        <f t="shared" si="5"/>
        <v>2</v>
      </c>
      <c r="C86" s="102">
        <v>107.153233890723</v>
      </c>
      <c r="D86" s="96"/>
      <c r="E86" s="179">
        <v>0</v>
      </c>
      <c r="F86" s="98"/>
      <c r="G86" s="179">
        <v>0.127823361060781</v>
      </c>
      <c r="H86" s="98"/>
      <c r="I86" s="35">
        <v>82.22</v>
      </c>
      <c r="J86" s="96"/>
      <c r="K86" s="35">
        <v>22</v>
      </c>
      <c r="L86" s="96"/>
      <c r="M86" s="24">
        <v>1.63076923076923</v>
      </c>
      <c r="N86" s="110" t="s">
        <v>111</v>
      </c>
      <c r="O86" s="24">
        <v>2.06051496074132</v>
      </c>
      <c r="P86" s="112" t="s">
        <v>111</v>
      </c>
    </row>
    <row r="87" spans="1:16" ht="12" customHeight="1">
      <c r="A87" s="7" t="s">
        <v>90</v>
      </c>
      <c r="B87" s="13">
        <f t="shared" si="5"/>
        <v>0</v>
      </c>
      <c r="C87" s="102">
        <v>100.468873407493</v>
      </c>
      <c r="D87" s="96"/>
      <c r="E87" s="179">
        <v>0.013860329264931</v>
      </c>
      <c r="F87" s="98"/>
      <c r="G87" s="179">
        <v>0.111125551627735</v>
      </c>
      <c r="H87" s="98"/>
      <c r="I87" s="35">
        <v>80.87</v>
      </c>
      <c r="J87" s="96"/>
      <c r="K87" s="35">
        <v>22</v>
      </c>
      <c r="L87" s="96"/>
      <c r="M87" s="23">
        <v>1.36363636363636</v>
      </c>
      <c r="N87" s="100"/>
      <c r="O87" s="23">
        <v>1.39254546665778</v>
      </c>
      <c r="P87" s="101"/>
    </row>
    <row r="88" spans="1:16" ht="12" customHeight="1">
      <c r="A88" s="7" t="s">
        <v>91</v>
      </c>
      <c r="B88" s="13">
        <f t="shared" si="5"/>
        <v>0</v>
      </c>
      <c r="C88" s="102">
        <v>150.472656780723</v>
      </c>
      <c r="D88" s="96"/>
      <c r="E88" s="179">
        <v>0.995807615279183</v>
      </c>
      <c r="F88" s="98"/>
      <c r="G88" s="179">
        <v>0.143017894819098</v>
      </c>
      <c r="H88" s="98"/>
      <c r="I88" s="35">
        <v>79.43</v>
      </c>
      <c r="J88" s="96"/>
      <c r="K88" s="35">
        <v>22</v>
      </c>
      <c r="L88" s="96"/>
      <c r="M88" s="23">
        <v>1.41891891891892</v>
      </c>
      <c r="N88" s="100"/>
      <c r="O88" s="23">
        <v>1.22934382535855</v>
      </c>
      <c r="P88" s="101"/>
    </row>
    <row r="89" spans="1:16" ht="12" customHeight="1">
      <c r="A89" s="7" t="s">
        <v>92</v>
      </c>
      <c r="B89" s="13">
        <f t="shared" si="5"/>
        <v>1</v>
      </c>
      <c r="C89" s="102">
        <v>116.62313499868</v>
      </c>
      <c r="D89" s="96"/>
      <c r="E89" s="179">
        <v>0</v>
      </c>
      <c r="F89" s="98"/>
      <c r="G89" s="179">
        <v>0.0095649075577022</v>
      </c>
      <c r="H89" s="98"/>
      <c r="I89" s="35">
        <v>78.02</v>
      </c>
      <c r="J89" s="96"/>
      <c r="K89" s="35">
        <v>22</v>
      </c>
      <c r="L89" s="96"/>
      <c r="M89" s="24">
        <v>1.8695652173913</v>
      </c>
      <c r="N89" s="110" t="s">
        <v>111</v>
      </c>
      <c r="O89" s="23">
        <v>1.23211029452395</v>
      </c>
      <c r="P89" s="101"/>
    </row>
    <row r="90" spans="1:16" ht="12" customHeight="1">
      <c r="A90" s="7" t="s">
        <v>93</v>
      </c>
      <c r="B90" s="13">
        <f t="shared" si="5"/>
        <v>2</v>
      </c>
      <c r="C90" s="102">
        <v>107.415769141301</v>
      </c>
      <c r="D90" s="96"/>
      <c r="E90" s="179">
        <v>9.11794205106636E-05</v>
      </c>
      <c r="F90" s="98"/>
      <c r="G90" s="179">
        <v>0.00277349592284639</v>
      </c>
      <c r="H90" s="98"/>
      <c r="I90" s="36">
        <v>63.76</v>
      </c>
      <c r="J90" s="104" t="s">
        <v>111</v>
      </c>
      <c r="K90" s="35">
        <v>22</v>
      </c>
      <c r="L90" s="96"/>
      <c r="M90" s="23">
        <v>1.14285714285714</v>
      </c>
      <c r="N90" s="100"/>
      <c r="O90" s="24">
        <v>2.532398470224</v>
      </c>
      <c r="P90" s="112" t="s">
        <v>111</v>
      </c>
    </row>
    <row r="91" spans="1:16" ht="12" customHeight="1">
      <c r="A91" s="7" t="s">
        <v>94</v>
      </c>
      <c r="B91" s="13">
        <f t="shared" si="5"/>
        <v>3</v>
      </c>
      <c r="C91" s="102">
        <v>199.715363921</v>
      </c>
      <c r="D91" s="96"/>
      <c r="E91" s="179">
        <v>0</v>
      </c>
      <c r="F91" s="98"/>
      <c r="G91" s="179">
        <v>0</v>
      </c>
      <c r="H91" s="98"/>
      <c r="I91" s="36">
        <v>57.14</v>
      </c>
      <c r="J91" s="104" t="s">
        <v>111</v>
      </c>
      <c r="K91" s="35">
        <v>22</v>
      </c>
      <c r="L91" s="96"/>
      <c r="M91" s="24">
        <v>1.73809523809524</v>
      </c>
      <c r="N91" s="110" t="s">
        <v>111</v>
      </c>
      <c r="O91" s="24">
        <v>2.79827227643577</v>
      </c>
      <c r="P91" s="112" t="s">
        <v>111</v>
      </c>
    </row>
    <row r="92" spans="1:16" ht="12" customHeight="1">
      <c r="A92" s="7" t="s">
        <v>95</v>
      </c>
      <c r="B92" s="13">
        <f t="shared" si="5"/>
        <v>4</v>
      </c>
      <c r="C92" s="102">
        <v>97.3704231305083</v>
      </c>
      <c r="D92" s="96"/>
      <c r="E92" s="179">
        <v>0</v>
      </c>
      <c r="F92" s="98"/>
      <c r="G92" s="179">
        <v>0.260062637745041</v>
      </c>
      <c r="H92" s="98"/>
      <c r="I92" s="36">
        <v>21.02</v>
      </c>
      <c r="J92" s="104" t="s">
        <v>111</v>
      </c>
      <c r="K92" s="36">
        <v>15</v>
      </c>
      <c r="L92" s="104" t="s">
        <v>111</v>
      </c>
      <c r="M92" s="24">
        <v>2.73611111111111</v>
      </c>
      <c r="N92" s="110" t="s">
        <v>111</v>
      </c>
      <c r="O92" s="24">
        <v>5.19805289160128</v>
      </c>
      <c r="P92" s="112" t="s">
        <v>111</v>
      </c>
    </row>
    <row r="93" spans="1:16" ht="12" customHeight="1">
      <c r="A93" s="7" t="s">
        <v>96</v>
      </c>
      <c r="B93" s="13">
        <f t="shared" si="5"/>
        <v>1</v>
      </c>
      <c r="C93" s="103">
        <v>82.7704654895666</v>
      </c>
      <c r="D93" s="104" t="s">
        <v>111</v>
      </c>
      <c r="E93" s="179">
        <v>0</v>
      </c>
      <c r="F93" s="98"/>
      <c r="G93" s="179">
        <v>0</v>
      </c>
      <c r="H93" s="98"/>
      <c r="I93" s="35">
        <v>90.23</v>
      </c>
      <c r="J93" s="96"/>
      <c r="K93" s="35">
        <v>22</v>
      </c>
      <c r="L93" s="96"/>
      <c r="M93" s="23">
        <v>1.41666666666667</v>
      </c>
      <c r="N93" s="100"/>
      <c r="O93" s="23">
        <v>1.2072788034397</v>
      </c>
      <c r="P93" s="101"/>
    </row>
    <row r="94" spans="1:16" ht="12" customHeight="1">
      <c r="A94" s="53" t="s">
        <v>97</v>
      </c>
      <c r="B94" s="54">
        <f t="shared" si="5"/>
        <v>6</v>
      </c>
      <c r="C94" s="140">
        <v>12.8702436859816</v>
      </c>
      <c r="D94" s="133" t="s">
        <v>111</v>
      </c>
      <c r="E94" s="183">
        <v>4.46392303580973</v>
      </c>
      <c r="F94" s="141" t="s">
        <v>111</v>
      </c>
      <c r="G94" s="180">
        <v>0.493474791099427</v>
      </c>
      <c r="H94" s="122"/>
      <c r="I94" s="90">
        <v>6.93</v>
      </c>
      <c r="J94" s="133" t="s">
        <v>111</v>
      </c>
      <c r="K94" s="79" t="s">
        <v>133</v>
      </c>
      <c r="L94" s="120"/>
      <c r="M94" s="77">
        <v>13.875</v>
      </c>
      <c r="N94" s="137" t="s">
        <v>111</v>
      </c>
      <c r="O94" s="77">
        <v>23.7859729369163</v>
      </c>
      <c r="P94" s="134" t="s">
        <v>111</v>
      </c>
    </row>
    <row r="95" spans="1:16" ht="12" customHeight="1">
      <c r="A95" s="153"/>
      <c r="B95" s="154"/>
      <c r="C95" s="176"/>
      <c r="D95" s="173"/>
      <c r="E95" s="184"/>
      <c r="F95" s="177"/>
      <c r="G95" s="181"/>
      <c r="H95" s="172"/>
      <c r="I95" s="167"/>
      <c r="J95" s="173"/>
      <c r="K95" s="161"/>
      <c r="L95" s="171"/>
      <c r="M95" s="159"/>
      <c r="N95" s="175"/>
      <c r="O95" s="159"/>
      <c r="P95" s="175"/>
    </row>
    <row r="96" spans="1:16" s="41" customFormat="1" ht="13.5" customHeight="1">
      <c r="A96" s="63" t="s">
        <v>118</v>
      </c>
      <c r="B96" s="64"/>
      <c r="C96" s="125"/>
      <c r="D96" s="135"/>
      <c r="E96" s="182"/>
      <c r="F96" s="142"/>
      <c r="G96" s="182"/>
      <c r="H96" s="128"/>
      <c r="I96" s="70"/>
      <c r="J96" s="135"/>
      <c r="K96" s="81"/>
      <c r="L96" s="126"/>
      <c r="M96" s="65"/>
      <c r="N96" s="136"/>
      <c r="O96" s="65"/>
      <c r="P96" s="136"/>
    </row>
    <row r="97" spans="1:16" ht="12" customHeight="1">
      <c r="A97" s="42" t="s">
        <v>98</v>
      </c>
      <c r="B97" s="43">
        <f aca="true" t="shared" si="6" ref="B97:B106">COUNTIF(C97:P97,"Не выполнено")+COUNTIF(C97:P97,"Ошибка в отчетности")</f>
        <v>3</v>
      </c>
      <c r="C97" s="114">
        <v>121.610663726049</v>
      </c>
      <c r="D97" s="115"/>
      <c r="E97" s="178">
        <v>0.032397099105036</v>
      </c>
      <c r="F97" s="116"/>
      <c r="G97" s="178">
        <v>0.581594978770537</v>
      </c>
      <c r="H97" s="116"/>
      <c r="I97" s="83">
        <v>43.58</v>
      </c>
      <c r="J97" s="139" t="s">
        <v>111</v>
      </c>
      <c r="K97" s="50">
        <v>22</v>
      </c>
      <c r="L97" s="115"/>
      <c r="M97" s="48">
        <v>1.77215189873418</v>
      </c>
      <c r="N97" s="130" t="s">
        <v>111</v>
      </c>
      <c r="O97" s="48">
        <v>2.87374749498998</v>
      </c>
      <c r="P97" s="118" t="s">
        <v>111</v>
      </c>
    </row>
    <row r="98" spans="1:16" ht="12" customHeight="1">
      <c r="A98" s="7" t="s">
        <v>99</v>
      </c>
      <c r="B98" s="13">
        <f t="shared" si="6"/>
        <v>2</v>
      </c>
      <c r="C98" s="102">
        <v>120.978161017065</v>
      </c>
      <c r="D98" s="96"/>
      <c r="E98" s="179">
        <v>0</v>
      </c>
      <c r="F98" s="98"/>
      <c r="G98" s="179">
        <v>0.0515852562516165</v>
      </c>
      <c r="H98" s="98"/>
      <c r="I98" s="35">
        <v>91.03</v>
      </c>
      <c r="J98" s="96"/>
      <c r="K98" s="35">
        <v>22</v>
      </c>
      <c r="L98" s="96"/>
      <c r="M98" s="24">
        <v>1.98823529411765</v>
      </c>
      <c r="N98" s="110" t="s">
        <v>111</v>
      </c>
      <c r="O98" s="24">
        <v>1.67493208199555</v>
      </c>
      <c r="P98" s="112" t="s">
        <v>111</v>
      </c>
    </row>
    <row r="99" spans="1:16" ht="12" customHeight="1">
      <c r="A99" s="7" t="s">
        <v>100</v>
      </c>
      <c r="B99" s="13">
        <f t="shared" si="6"/>
        <v>3</v>
      </c>
      <c r="C99" s="102">
        <v>104.459655151225</v>
      </c>
      <c r="D99" s="96"/>
      <c r="E99" s="179">
        <v>0</v>
      </c>
      <c r="F99" s="98"/>
      <c r="G99" s="179">
        <v>0.153245705608807</v>
      </c>
      <c r="H99" s="98"/>
      <c r="I99" s="36">
        <v>68.91</v>
      </c>
      <c r="J99" s="104" t="s">
        <v>111</v>
      </c>
      <c r="K99" s="35">
        <v>22</v>
      </c>
      <c r="L99" s="96"/>
      <c r="M99" s="24">
        <v>1.80165289256198</v>
      </c>
      <c r="N99" s="110" t="s">
        <v>111</v>
      </c>
      <c r="O99" s="24">
        <v>2.43761256119524</v>
      </c>
      <c r="P99" s="112" t="s">
        <v>111</v>
      </c>
    </row>
    <row r="100" spans="1:16" ht="12" customHeight="1">
      <c r="A100" s="7" t="s">
        <v>101</v>
      </c>
      <c r="B100" s="13">
        <f t="shared" si="6"/>
        <v>1</v>
      </c>
      <c r="C100" s="102">
        <v>114.134211634565</v>
      </c>
      <c r="D100" s="96"/>
      <c r="E100" s="179">
        <v>0.0201434188894717</v>
      </c>
      <c r="F100" s="98"/>
      <c r="G100" s="179">
        <v>0.0425019210288626</v>
      </c>
      <c r="H100" s="98"/>
      <c r="I100" s="35">
        <v>90.56</v>
      </c>
      <c r="J100" s="96"/>
      <c r="K100" s="35">
        <v>22</v>
      </c>
      <c r="L100" s="96"/>
      <c r="M100" s="24">
        <v>1.78</v>
      </c>
      <c r="N100" s="110" t="s">
        <v>111</v>
      </c>
      <c r="O100" s="23">
        <v>1.21687820084614</v>
      </c>
      <c r="P100" s="101"/>
    </row>
    <row r="101" spans="1:16" ht="12" customHeight="1">
      <c r="A101" s="7" t="s">
        <v>102</v>
      </c>
      <c r="B101" s="13">
        <f t="shared" si="6"/>
        <v>3</v>
      </c>
      <c r="C101" s="102">
        <v>93.4393997120356</v>
      </c>
      <c r="D101" s="96"/>
      <c r="E101" s="179">
        <v>0.00289633827558084</v>
      </c>
      <c r="F101" s="98"/>
      <c r="G101" s="179">
        <v>0.146277533669472</v>
      </c>
      <c r="H101" s="98"/>
      <c r="I101" s="36">
        <v>43.15</v>
      </c>
      <c r="J101" s="104" t="s">
        <v>111</v>
      </c>
      <c r="K101" s="35">
        <v>22</v>
      </c>
      <c r="L101" s="96"/>
      <c r="M101" s="24">
        <v>1.79565217391304</v>
      </c>
      <c r="N101" s="110" t="s">
        <v>111</v>
      </c>
      <c r="O101" s="24">
        <v>3.69277903703888</v>
      </c>
      <c r="P101" s="112" t="s">
        <v>111</v>
      </c>
    </row>
    <row r="102" spans="1:16" ht="12" customHeight="1">
      <c r="A102" s="7" t="s">
        <v>103</v>
      </c>
      <c r="B102" s="13">
        <f t="shared" si="6"/>
        <v>2</v>
      </c>
      <c r="C102" s="103">
        <v>81.1221355881555</v>
      </c>
      <c r="D102" s="104" t="s">
        <v>111</v>
      </c>
      <c r="E102" s="179">
        <v>0.098101485492156</v>
      </c>
      <c r="F102" s="98"/>
      <c r="G102" s="179">
        <v>0.0775395134079204</v>
      </c>
      <c r="H102" s="98"/>
      <c r="I102" s="35">
        <v>71.36</v>
      </c>
      <c r="J102" s="96"/>
      <c r="K102" s="35">
        <v>22</v>
      </c>
      <c r="L102" s="96"/>
      <c r="M102" s="23">
        <v>1.07017543859649</v>
      </c>
      <c r="N102" s="100"/>
      <c r="O102" s="24">
        <v>2.75678371078329</v>
      </c>
      <c r="P102" s="112" t="s">
        <v>111</v>
      </c>
    </row>
    <row r="103" spans="1:16" ht="12" customHeight="1">
      <c r="A103" s="7" t="s">
        <v>104</v>
      </c>
      <c r="B103" s="13">
        <f t="shared" si="6"/>
        <v>2</v>
      </c>
      <c r="C103" s="102">
        <v>137.86810936365</v>
      </c>
      <c r="D103" s="96"/>
      <c r="E103" s="179">
        <v>0</v>
      </c>
      <c r="F103" s="98"/>
      <c r="G103" s="179">
        <v>0.0454498682096298</v>
      </c>
      <c r="H103" s="98"/>
      <c r="I103" s="35">
        <v>89.76</v>
      </c>
      <c r="J103" s="96"/>
      <c r="K103" s="35">
        <v>22</v>
      </c>
      <c r="L103" s="96"/>
      <c r="M103" s="24">
        <v>3.18716577540107</v>
      </c>
      <c r="N103" s="110" t="s">
        <v>111</v>
      </c>
      <c r="O103" s="24">
        <v>1.67116208874132</v>
      </c>
      <c r="P103" s="112" t="s">
        <v>111</v>
      </c>
    </row>
    <row r="104" spans="1:16" ht="12" customHeight="1">
      <c r="A104" s="7" t="s">
        <v>105</v>
      </c>
      <c r="B104" s="13">
        <f t="shared" si="6"/>
        <v>1</v>
      </c>
      <c r="C104" s="102">
        <v>110.348158927763</v>
      </c>
      <c r="D104" s="96"/>
      <c r="E104" s="179">
        <v>0</v>
      </c>
      <c r="F104" s="98"/>
      <c r="G104" s="179">
        <v>0.726877619353837</v>
      </c>
      <c r="H104" s="98"/>
      <c r="I104" s="35">
        <v>76.16</v>
      </c>
      <c r="J104" s="96"/>
      <c r="K104" s="35">
        <v>22</v>
      </c>
      <c r="L104" s="96"/>
      <c r="M104" s="24">
        <v>1.82786885245902</v>
      </c>
      <c r="N104" s="110" t="s">
        <v>111</v>
      </c>
      <c r="O104" s="23">
        <v>1.38330628403282</v>
      </c>
      <c r="P104" s="101"/>
    </row>
    <row r="105" spans="1:16" ht="12" customHeight="1">
      <c r="A105" s="7" t="s">
        <v>106</v>
      </c>
      <c r="B105" s="13">
        <f t="shared" si="6"/>
        <v>4</v>
      </c>
      <c r="C105" s="103">
        <v>71.3858673088101</v>
      </c>
      <c r="D105" s="104" t="s">
        <v>111</v>
      </c>
      <c r="E105" s="179">
        <v>0.00343293070565798</v>
      </c>
      <c r="F105" s="98"/>
      <c r="G105" s="179">
        <v>0.706898118694901</v>
      </c>
      <c r="H105" s="98"/>
      <c r="I105" s="36">
        <v>32.46</v>
      </c>
      <c r="J105" s="104" t="s">
        <v>111</v>
      </c>
      <c r="K105" s="35">
        <v>22</v>
      </c>
      <c r="L105" s="96"/>
      <c r="M105" s="24">
        <v>3.27391304347826</v>
      </c>
      <c r="N105" s="110" t="s">
        <v>111</v>
      </c>
      <c r="O105" s="24">
        <v>5.17898832684825</v>
      </c>
      <c r="P105" s="112" t="s">
        <v>111</v>
      </c>
    </row>
    <row r="106" spans="1:16" ht="12" customHeight="1">
      <c r="A106" s="8" t="s">
        <v>107</v>
      </c>
      <c r="B106" s="14">
        <f t="shared" si="6"/>
        <v>4</v>
      </c>
      <c r="C106" s="105">
        <v>405.099158056825</v>
      </c>
      <c r="D106" s="97"/>
      <c r="E106" s="185">
        <v>3.64981820349288</v>
      </c>
      <c r="F106" s="107" t="s">
        <v>111</v>
      </c>
      <c r="G106" s="187">
        <v>0.922637195121951</v>
      </c>
      <c r="H106" s="99"/>
      <c r="I106" s="38">
        <v>27.89</v>
      </c>
      <c r="J106" s="108" t="s">
        <v>111</v>
      </c>
      <c r="K106" s="109">
        <v>22</v>
      </c>
      <c r="L106" s="97"/>
      <c r="M106" s="26">
        <v>2.93506493506493</v>
      </c>
      <c r="N106" s="111" t="s">
        <v>111</v>
      </c>
      <c r="O106" s="26">
        <v>5.53635220125786</v>
      </c>
      <c r="P106" s="113" t="s">
        <v>111</v>
      </c>
    </row>
    <row r="107" spans="2:16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</sheetData>
  <printOptions/>
  <pageMargins left="0.1968503937007874" right="0.1968503937007874" top="0.1968503937007874" bottom="0.11811023622047245" header="0.5118110236220472" footer="0.15748031496062992"/>
  <pageSetup horizontalDpi="600" verticalDpi="600" orientation="landscape" paperSize="9" scale="85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">
      <pane xSplit="1" ySplit="3" topLeftCell="B4" activePane="bottomRight" state="frozen"/>
      <selection pane="topLeft" activeCell="C10" sqref="C10:C11"/>
      <selection pane="topRight" activeCell="C10" sqref="C10:C11"/>
      <selection pane="bottomLeft" activeCell="C10" sqref="C10:C11"/>
      <selection pane="bottomRight" activeCell="C3" sqref="C3"/>
    </sheetView>
  </sheetViews>
  <sheetFormatPr defaultColWidth="9.00390625" defaultRowHeight="12.75"/>
  <cols>
    <col min="1" max="1" width="46.75390625" style="0" customWidth="1"/>
    <col min="2" max="5" width="18.75390625" style="0" customWidth="1"/>
  </cols>
  <sheetData>
    <row r="1" ht="37.5" customHeight="1">
      <c r="A1" s="1" t="s">
        <v>134</v>
      </c>
    </row>
    <row r="2" ht="21.75" customHeight="1">
      <c r="A2" s="2" t="s">
        <v>1</v>
      </c>
    </row>
    <row r="3" spans="1:5" ht="99.75" customHeight="1">
      <c r="A3" s="3"/>
      <c r="B3" s="147" t="s">
        <v>135</v>
      </c>
      <c r="C3" s="147" t="s">
        <v>136</v>
      </c>
      <c r="D3" s="147" t="s">
        <v>137</v>
      </c>
      <c r="E3" s="148" t="s">
        <v>138</v>
      </c>
    </row>
    <row r="4" spans="1:5" s="41" customFormat="1" ht="13.5" customHeight="1">
      <c r="A4" s="63" t="s">
        <v>112</v>
      </c>
      <c r="B4" s="149"/>
      <c r="C4" s="149"/>
      <c r="D4" s="149"/>
      <c r="E4" s="149"/>
    </row>
    <row r="5" spans="1:5" ht="12" customHeight="1">
      <c r="A5" s="42" t="s">
        <v>19</v>
      </c>
      <c r="B5" s="145">
        <v>82263.94041</v>
      </c>
      <c r="C5" s="145">
        <v>0</v>
      </c>
      <c r="D5" s="145">
        <v>0</v>
      </c>
      <c r="E5" s="146">
        <v>82263.94041</v>
      </c>
    </row>
    <row r="6" spans="1:5" ht="12" customHeight="1">
      <c r="A6" s="7" t="s">
        <v>20</v>
      </c>
      <c r="B6" s="11">
        <v>0</v>
      </c>
      <c r="C6" s="11">
        <v>0</v>
      </c>
      <c r="D6" s="11">
        <v>0</v>
      </c>
      <c r="E6" s="143">
        <v>0</v>
      </c>
    </row>
    <row r="7" spans="1:5" ht="12" customHeight="1">
      <c r="A7" s="7" t="s">
        <v>21</v>
      </c>
      <c r="B7" s="11">
        <v>46616.45123</v>
      </c>
      <c r="C7" s="11">
        <v>0</v>
      </c>
      <c r="D7" s="11">
        <v>0</v>
      </c>
      <c r="E7" s="143">
        <v>46616.45123</v>
      </c>
    </row>
    <row r="8" spans="1:5" ht="12" customHeight="1">
      <c r="A8" s="7" t="s">
        <v>22</v>
      </c>
      <c r="B8" s="11">
        <v>0</v>
      </c>
      <c r="C8" s="11">
        <v>0</v>
      </c>
      <c r="D8" s="11">
        <v>0</v>
      </c>
      <c r="E8" s="143">
        <v>0</v>
      </c>
    </row>
    <row r="9" spans="1:5" ht="12" customHeight="1">
      <c r="A9" s="7" t="s">
        <v>23</v>
      </c>
      <c r="B9" s="11">
        <v>0</v>
      </c>
      <c r="C9" s="11">
        <v>0</v>
      </c>
      <c r="D9" s="11">
        <v>0</v>
      </c>
      <c r="E9" s="143">
        <v>0</v>
      </c>
    </row>
    <row r="10" spans="1:5" ht="12" customHeight="1">
      <c r="A10" s="7" t="s">
        <v>24</v>
      </c>
      <c r="B10" s="11">
        <v>0</v>
      </c>
      <c r="C10" s="11">
        <v>0</v>
      </c>
      <c r="D10" s="11">
        <v>0</v>
      </c>
      <c r="E10" s="143">
        <v>0</v>
      </c>
    </row>
    <row r="11" spans="1:5" ht="12" customHeight="1">
      <c r="A11" s="7" t="s">
        <v>25</v>
      </c>
      <c r="B11" s="11">
        <v>0</v>
      </c>
      <c r="C11" s="11">
        <v>0</v>
      </c>
      <c r="D11" s="11">
        <v>329519.0464</v>
      </c>
      <c r="E11" s="143">
        <v>329519.0464</v>
      </c>
    </row>
    <row r="12" spans="1:5" ht="12" customHeight="1">
      <c r="A12" s="7" t="s">
        <v>26</v>
      </c>
      <c r="B12" s="11">
        <v>0</v>
      </c>
      <c r="C12" s="11">
        <v>31.848</v>
      </c>
      <c r="D12" s="11">
        <v>0</v>
      </c>
      <c r="E12" s="143">
        <v>31.848</v>
      </c>
    </row>
    <row r="13" spans="1:5" ht="12" customHeight="1">
      <c r="A13" s="7" t="s">
        <v>27</v>
      </c>
      <c r="B13" s="11">
        <v>0</v>
      </c>
      <c r="C13" s="11">
        <v>0</v>
      </c>
      <c r="D13" s="11">
        <v>0</v>
      </c>
      <c r="E13" s="143">
        <v>0</v>
      </c>
    </row>
    <row r="14" spans="1:5" ht="12" customHeight="1">
      <c r="A14" s="7" t="s">
        <v>28</v>
      </c>
      <c r="B14" s="11">
        <v>109717.6635</v>
      </c>
      <c r="C14" s="11">
        <v>0</v>
      </c>
      <c r="D14" s="11">
        <v>0</v>
      </c>
      <c r="E14" s="143">
        <v>109717.6635</v>
      </c>
    </row>
    <row r="15" spans="1:5" ht="12" customHeight="1">
      <c r="A15" s="7" t="s">
        <v>29</v>
      </c>
      <c r="B15" s="11">
        <v>2308834.921</v>
      </c>
      <c r="C15" s="11">
        <v>0</v>
      </c>
      <c r="D15" s="11">
        <v>10034.05913</v>
      </c>
      <c r="E15" s="143">
        <v>2318868.98013</v>
      </c>
    </row>
    <row r="16" spans="1:5" ht="12" customHeight="1">
      <c r="A16" s="7" t="s">
        <v>30</v>
      </c>
      <c r="B16" s="11">
        <v>0</v>
      </c>
      <c r="C16" s="11">
        <v>0</v>
      </c>
      <c r="D16" s="11">
        <v>2527.919004</v>
      </c>
      <c r="E16" s="143">
        <v>2527.919004</v>
      </c>
    </row>
    <row r="17" spans="1:5" ht="12" customHeight="1">
      <c r="A17" s="7" t="s">
        <v>31</v>
      </c>
      <c r="B17" s="11">
        <v>0</v>
      </c>
      <c r="C17" s="11">
        <v>0</v>
      </c>
      <c r="D17" s="11">
        <v>176528.193</v>
      </c>
      <c r="E17" s="143">
        <v>176528.193</v>
      </c>
    </row>
    <row r="18" spans="1:5" ht="12" customHeight="1">
      <c r="A18" s="7" t="s">
        <v>32</v>
      </c>
      <c r="B18" s="11">
        <v>0</v>
      </c>
      <c r="C18" s="11">
        <v>0</v>
      </c>
      <c r="D18" s="11">
        <v>0</v>
      </c>
      <c r="E18" s="143">
        <v>0</v>
      </c>
    </row>
    <row r="19" spans="1:5" ht="12" customHeight="1">
      <c r="A19" s="7" t="s">
        <v>33</v>
      </c>
      <c r="B19" s="11">
        <v>50396.84869</v>
      </c>
      <c r="C19" s="11">
        <v>0</v>
      </c>
      <c r="D19" s="11">
        <v>406505.6651</v>
      </c>
      <c r="E19" s="143">
        <v>456902.51379</v>
      </c>
    </row>
    <row r="20" spans="1:5" ht="12" customHeight="1">
      <c r="A20" s="7" t="s">
        <v>34</v>
      </c>
      <c r="B20" s="11">
        <v>0</v>
      </c>
      <c r="C20" s="11">
        <v>0</v>
      </c>
      <c r="D20" s="11">
        <v>0</v>
      </c>
      <c r="E20" s="143">
        <v>0</v>
      </c>
    </row>
    <row r="21" spans="1:5" ht="12" customHeight="1">
      <c r="A21" s="7" t="s">
        <v>35</v>
      </c>
      <c r="B21" s="11">
        <v>1804513.191</v>
      </c>
      <c r="C21" s="11">
        <v>0</v>
      </c>
      <c r="D21" s="11">
        <v>0</v>
      </c>
      <c r="E21" s="143">
        <v>1804513.191</v>
      </c>
    </row>
    <row r="22" spans="1:5" ht="12" customHeight="1">
      <c r="A22" s="53" t="s">
        <v>36</v>
      </c>
      <c r="B22" s="150">
        <v>0</v>
      </c>
      <c r="C22" s="150">
        <v>500</v>
      </c>
      <c r="D22" s="150">
        <v>0</v>
      </c>
      <c r="E22" s="151">
        <v>500</v>
      </c>
    </row>
    <row r="23" spans="1:5" s="41" customFormat="1" ht="13.5" customHeight="1">
      <c r="A23" s="63" t="s">
        <v>113</v>
      </c>
      <c r="B23" s="152"/>
      <c r="C23" s="152"/>
      <c r="D23" s="152"/>
      <c r="E23" s="152"/>
    </row>
    <row r="24" spans="1:5" ht="12" customHeight="1">
      <c r="A24" s="42" t="s">
        <v>37</v>
      </c>
      <c r="B24" s="145">
        <v>0</v>
      </c>
      <c r="C24" s="145">
        <v>0</v>
      </c>
      <c r="D24" s="145">
        <v>0</v>
      </c>
      <c r="E24" s="146">
        <v>0</v>
      </c>
    </row>
    <row r="25" spans="1:5" ht="12" customHeight="1">
      <c r="A25" s="7" t="s">
        <v>38</v>
      </c>
      <c r="B25" s="11">
        <v>0</v>
      </c>
      <c r="C25" s="11">
        <v>0</v>
      </c>
      <c r="D25" s="11">
        <v>0</v>
      </c>
      <c r="E25" s="143">
        <v>0</v>
      </c>
    </row>
    <row r="26" spans="1:5" ht="12" customHeight="1">
      <c r="A26" s="7" t="s">
        <v>39</v>
      </c>
      <c r="B26" s="11">
        <v>0</v>
      </c>
      <c r="C26" s="11">
        <v>52.27</v>
      </c>
      <c r="D26" s="11">
        <v>0.6273702</v>
      </c>
      <c r="E26" s="143">
        <v>52.8973702</v>
      </c>
    </row>
    <row r="27" spans="1:5" ht="12" customHeight="1">
      <c r="A27" s="7" t="s">
        <v>40</v>
      </c>
      <c r="B27" s="11">
        <v>0</v>
      </c>
      <c r="C27" s="11">
        <v>0</v>
      </c>
      <c r="D27" s="11">
        <v>0</v>
      </c>
      <c r="E27" s="143">
        <v>0</v>
      </c>
    </row>
    <row r="28" spans="1:5" ht="12" customHeight="1">
      <c r="A28" s="7" t="s">
        <v>41</v>
      </c>
      <c r="B28" s="11">
        <v>0</v>
      </c>
      <c r="C28" s="11">
        <v>0</v>
      </c>
      <c r="D28" s="11">
        <v>490692.0814</v>
      </c>
      <c r="E28" s="143">
        <v>490692.0814</v>
      </c>
    </row>
    <row r="29" spans="1:5" ht="12" customHeight="1">
      <c r="A29" s="7" t="s">
        <v>42</v>
      </c>
      <c r="B29" s="11">
        <v>0</v>
      </c>
      <c r="C29" s="11">
        <v>0</v>
      </c>
      <c r="D29" s="11">
        <v>0</v>
      </c>
      <c r="E29" s="143">
        <v>0</v>
      </c>
    </row>
    <row r="30" spans="1:5" ht="12" customHeight="1">
      <c r="A30" s="7" t="s">
        <v>43</v>
      </c>
      <c r="B30" s="11">
        <v>0</v>
      </c>
      <c r="C30" s="11">
        <v>0</v>
      </c>
      <c r="D30" s="11">
        <v>0</v>
      </c>
      <c r="E30" s="143">
        <v>0</v>
      </c>
    </row>
    <row r="31" spans="1:5" ht="12" customHeight="1">
      <c r="A31" s="7" t="s">
        <v>44</v>
      </c>
      <c r="B31" s="11">
        <v>0</v>
      </c>
      <c r="C31" s="11">
        <v>0</v>
      </c>
      <c r="D31" s="11">
        <v>0</v>
      </c>
      <c r="E31" s="143">
        <v>0</v>
      </c>
    </row>
    <row r="32" spans="1:5" ht="12" customHeight="1">
      <c r="A32" s="7" t="s">
        <v>45</v>
      </c>
      <c r="B32" s="11">
        <v>0</v>
      </c>
      <c r="C32" s="11">
        <v>0</v>
      </c>
      <c r="D32" s="11">
        <v>275887.4542</v>
      </c>
      <c r="E32" s="143">
        <v>275887.4542</v>
      </c>
    </row>
    <row r="33" spans="1:5" ht="12" customHeight="1">
      <c r="A33" s="7" t="s">
        <v>46</v>
      </c>
      <c r="B33" s="11">
        <v>953261.0012</v>
      </c>
      <c r="C33" s="11">
        <v>0</v>
      </c>
      <c r="D33" s="11">
        <v>197.606886</v>
      </c>
      <c r="E33" s="143">
        <v>953458.608086</v>
      </c>
    </row>
    <row r="34" spans="1:5" ht="12" customHeight="1">
      <c r="A34" s="53" t="s">
        <v>47</v>
      </c>
      <c r="B34" s="150">
        <v>0</v>
      </c>
      <c r="C34" s="150">
        <v>0</v>
      </c>
      <c r="D34" s="150">
        <v>0</v>
      </c>
      <c r="E34" s="151">
        <v>0</v>
      </c>
    </row>
    <row r="35" spans="1:5" s="41" customFormat="1" ht="13.5" customHeight="1">
      <c r="A35" s="63" t="s">
        <v>114</v>
      </c>
      <c r="B35" s="152"/>
      <c r="C35" s="152"/>
      <c r="D35" s="152"/>
      <c r="E35" s="152"/>
    </row>
    <row r="36" spans="1:5" ht="12" customHeight="1">
      <c r="A36" s="42" t="s">
        <v>48</v>
      </c>
      <c r="B36" s="145">
        <v>0</v>
      </c>
      <c r="C36" s="145">
        <v>35.7</v>
      </c>
      <c r="D36" s="145">
        <v>0</v>
      </c>
      <c r="E36" s="146">
        <v>35.7</v>
      </c>
    </row>
    <row r="37" spans="1:5" ht="12" customHeight="1">
      <c r="A37" s="7" t="s">
        <v>49</v>
      </c>
      <c r="B37" s="11">
        <v>0</v>
      </c>
      <c r="C37" s="11">
        <v>0</v>
      </c>
      <c r="D37" s="11">
        <v>0</v>
      </c>
      <c r="E37" s="143">
        <v>0</v>
      </c>
    </row>
    <row r="38" spans="1:5" ht="12" customHeight="1">
      <c r="A38" s="7" t="s">
        <v>50</v>
      </c>
      <c r="B38" s="11">
        <v>0</v>
      </c>
      <c r="C38" s="11">
        <v>0</v>
      </c>
      <c r="D38" s="11">
        <v>0</v>
      </c>
      <c r="E38" s="143">
        <v>0</v>
      </c>
    </row>
    <row r="39" spans="1:5" ht="12" customHeight="1">
      <c r="A39" s="7" t="s">
        <v>51</v>
      </c>
      <c r="B39" s="11">
        <v>0</v>
      </c>
      <c r="C39" s="11">
        <v>0</v>
      </c>
      <c r="D39" s="11">
        <v>0</v>
      </c>
      <c r="E39" s="143">
        <v>0</v>
      </c>
    </row>
    <row r="40" spans="1:5" ht="12" customHeight="1">
      <c r="A40" s="7" t="s">
        <v>52</v>
      </c>
      <c r="B40" s="11">
        <v>0</v>
      </c>
      <c r="C40" s="11">
        <v>48.92</v>
      </c>
      <c r="D40" s="11">
        <v>0</v>
      </c>
      <c r="E40" s="143">
        <v>48.92</v>
      </c>
    </row>
    <row r="41" spans="1:5" ht="12" customHeight="1">
      <c r="A41" s="7" t="s">
        <v>53</v>
      </c>
      <c r="B41" s="11">
        <v>1178801.727</v>
      </c>
      <c r="C41" s="11">
        <v>0</v>
      </c>
      <c r="D41" s="11">
        <v>0</v>
      </c>
      <c r="E41" s="143">
        <v>1178801.727</v>
      </c>
    </row>
    <row r="42" spans="1:5" ht="12" customHeight="1">
      <c r="A42" s="7" t="s">
        <v>54</v>
      </c>
      <c r="B42" s="11">
        <v>0</v>
      </c>
      <c r="C42" s="11">
        <v>0</v>
      </c>
      <c r="D42" s="11">
        <v>500308.266</v>
      </c>
      <c r="E42" s="143">
        <v>500308.266</v>
      </c>
    </row>
    <row r="43" spans="1:5" ht="12" customHeight="1">
      <c r="A43" s="7" t="s">
        <v>55</v>
      </c>
      <c r="B43" s="11">
        <v>0</v>
      </c>
      <c r="C43" s="11">
        <v>0</v>
      </c>
      <c r="D43" s="11">
        <v>0</v>
      </c>
      <c r="E43" s="143">
        <v>0</v>
      </c>
    </row>
    <row r="44" spans="1:5" ht="12" customHeight="1">
      <c r="A44" s="7" t="s">
        <v>56</v>
      </c>
      <c r="B44" s="11">
        <v>436525.5022</v>
      </c>
      <c r="C44" s="11">
        <v>0</v>
      </c>
      <c r="D44" s="11">
        <v>0</v>
      </c>
      <c r="E44" s="143">
        <v>436525.5022</v>
      </c>
    </row>
    <row r="45" spans="1:5" ht="12" customHeight="1">
      <c r="A45" s="7" t="s">
        <v>57</v>
      </c>
      <c r="B45" s="11">
        <v>0</v>
      </c>
      <c r="C45" s="11">
        <v>0</v>
      </c>
      <c r="D45" s="11">
        <v>0</v>
      </c>
      <c r="E45" s="143">
        <v>0</v>
      </c>
    </row>
    <row r="46" spans="1:5" ht="12" customHeight="1">
      <c r="A46" s="7" t="s">
        <v>58</v>
      </c>
      <c r="B46" s="11">
        <v>0.00278</v>
      </c>
      <c r="C46" s="11">
        <v>0</v>
      </c>
      <c r="D46" s="11">
        <v>0</v>
      </c>
      <c r="E46" s="143">
        <v>0.00278</v>
      </c>
    </row>
    <row r="47" spans="1:5" ht="12" customHeight="1">
      <c r="A47" s="7" t="s">
        <v>59</v>
      </c>
      <c r="B47" s="11">
        <v>38779.38211</v>
      </c>
      <c r="C47" s="11">
        <v>0</v>
      </c>
      <c r="D47" s="11">
        <v>0</v>
      </c>
      <c r="E47" s="143">
        <v>38779.38211</v>
      </c>
    </row>
    <row r="48" spans="1:5" ht="12" customHeight="1">
      <c r="A48" s="53" t="s">
        <v>60</v>
      </c>
      <c r="B48" s="150">
        <v>0</v>
      </c>
      <c r="C48" s="150">
        <v>0</v>
      </c>
      <c r="D48" s="150">
        <v>0</v>
      </c>
      <c r="E48" s="151">
        <v>0</v>
      </c>
    </row>
    <row r="49" spans="1:5" s="41" customFormat="1" ht="13.5" customHeight="1">
      <c r="A49" s="63" t="s">
        <v>115</v>
      </c>
      <c r="B49" s="152"/>
      <c r="C49" s="152"/>
      <c r="D49" s="152"/>
      <c r="E49" s="152"/>
    </row>
    <row r="50" spans="1:5" ht="12" customHeight="1">
      <c r="A50" s="42" t="s">
        <v>61</v>
      </c>
      <c r="B50" s="145">
        <v>102843.1183</v>
      </c>
      <c r="C50" s="145">
        <v>0</v>
      </c>
      <c r="D50" s="145">
        <v>0</v>
      </c>
      <c r="E50" s="146">
        <v>102843.1183</v>
      </c>
    </row>
    <row r="51" spans="1:5" ht="12" customHeight="1">
      <c r="A51" s="7" t="s">
        <v>62</v>
      </c>
      <c r="B51" s="11">
        <v>0</v>
      </c>
      <c r="C51" s="11">
        <v>0</v>
      </c>
      <c r="D51" s="11">
        <v>0</v>
      </c>
      <c r="E51" s="143">
        <v>0</v>
      </c>
    </row>
    <row r="52" spans="1:5" ht="12" customHeight="1">
      <c r="A52" s="7" t="s">
        <v>63</v>
      </c>
      <c r="B52" s="11">
        <v>109827.0787</v>
      </c>
      <c r="C52" s="11">
        <v>0</v>
      </c>
      <c r="D52" s="11">
        <v>309938.6007</v>
      </c>
      <c r="E52" s="143">
        <v>419765.6794</v>
      </c>
    </row>
    <row r="53" spans="1:5" ht="12" customHeight="1">
      <c r="A53" s="7" t="s">
        <v>64</v>
      </c>
      <c r="B53" s="11">
        <v>0</v>
      </c>
      <c r="C53" s="11">
        <v>0</v>
      </c>
      <c r="D53" s="11">
        <v>97935.6398</v>
      </c>
      <c r="E53" s="143">
        <v>97935.6398</v>
      </c>
    </row>
    <row r="54" spans="1:5" ht="12" customHeight="1">
      <c r="A54" s="7" t="s">
        <v>65</v>
      </c>
      <c r="B54" s="11">
        <v>498843.2296</v>
      </c>
      <c r="C54" s="11">
        <v>68.402</v>
      </c>
      <c r="D54" s="11">
        <v>20.84577396</v>
      </c>
      <c r="E54" s="143">
        <v>498932.47737396</v>
      </c>
    </row>
    <row r="55" spans="1:5" ht="12" customHeight="1">
      <c r="A55" s="7" t="s">
        <v>66</v>
      </c>
      <c r="B55" s="11">
        <v>0</v>
      </c>
      <c r="C55" s="11">
        <v>0</v>
      </c>
      <c r="D55" s="11">
        <v>0</v>
      </c>
      <c r="E55" s="143">
        <v>0</v>
      </c>
    </row>
    <row r="56" spans="1:5" ht="12" customHeight="1">
      <c r="A56" s="7" t="s">
        <v>67</v>
      </c>
      <c r="B56" s="11">
        <v>0</v>
      </c>
      <c r="C56" s="11">
        <v>71.64</v>
      </c>
      <c r="D56" s="11">
        <v>0</v>
      </c>
      <c r="E56" s="143">
        <v>71.64</v>
      </c>
    </row>
    <row r="57" spans="1:5" ht="12" customHeight="1">
      <c r="A57" s="7" t="s">
        <v>68</v>
      </c>
      <c r="B57" s="11">
        <v>0</v>
      </c>
      <c r="C57" s="11">
        <v>0</v>
      </c>
      <c r="D57" s="11">
        <v>621422.6975</v>
      </c>
      <c r="E57" s="143">
        <v>621422.6975</v>
      </c>
    </row>
    <row r="58" spans="1:5" ht="12" customHeight="1">
      <c r="A58" s="7" t="s">
        <v>69</v>
      </c>
      <c r="B58" s="11">
        <v>2095604.26</v>
      </c>
      <c r="C58" s="11">
        <v>0</v>
      </c>
      <c r="D58" s="11">
        <v>97004.68751</v>
      </c>
      <c r="E58" s="143">
        <v>2192608.94751</v>
      </c>
    </row>
    <row r="59" spans="1:5" ht="12" customHeight="1">
      <c r="A59" s="7" t="s">
        <v>70</v>
      </c>
      <c r="B59" s="11">
        <v>479231.8195</v>
      </c>
      <c r="C59" s="11">
        <v>0</v>
      </c>
      <c r="D59" s="11">
        <v>0</v>
      </c>
      <c r="E59" s="143">
        <v>479231.8195</v>
      </c>
    </row>
    <row r="60" spans="1:5" ht="12" customHeight="1">
      <c r="A60" s="7" t="s">
        <v>71</v>
      </c>
      <c r="B60" s="11">
        <v>0</v>
      </c>
      <c r="C60" s="11">
        <v>0</v>
      </c>
      <c r="D60" s="11">
        <v>40.08159228</v>
      </c>
      <c r="E60" s="143">
        <v>40.08159228</v>
      </c>
    </row>
    <row r="61" spans="1:5" ht="12" customHeight="1">
      <c r="A61" s="7" t="s">
        <v>72</v>
      </c>
      <c r="B61" s="11">
        <v>110451.385</v>
      </c>
      <c r="C61" s="11">
        <v>0</v>
      </c>
      <c r="D61" s="11">
        <v>142309.1134</v>
      </c>
      <c r="E61" s="143">
        <v>252760.4984</v>
      </c>
    </row>
    <row r="62" spans="1:5" ht="12" customHeight="1">
      <c r="A62" s="7" t="s">
        <v>73</v>
      </c>
      <c r="B62" s="11">
        <v>0</v>
      </c>
      <c r="C62" s="11">
        <v>0</v>
      </c>
      <c r="D62" s="11">
        <v>0</v>
      </c>
      <c r="E62" s="143">
        <v>0</v>
      </c>
    </row>
    <row r="63" spans="1:5" ht="12" customHeight="1">
      <c r="A63" s="7" t="s">
        <v>74</v>
      </c>
      <c r="B63" s="11">
        <v>114340.8493</v>
      </c>
      <c r="C63" s="11">
        <v>0</v>
      </c>
      <c r="D63" s="11">
        <v>0</v>
      </c>
      <c r="E63" s="143">
        <v>114340.8493</v>
      </c>
    </row>
    <row r="64" spans="1:5" ht="12" customHeight="1">
      <c r="A64" s="53" t="s">
        <v>75</v>
      </c>
      <c r="B64" s="150">
        <v>0</v>
      </c>
      <c r="C64" s="150">
        <v>0</v>
      </c>
      <c r="D64" s="150">
        <v>0</v>
      </c>
      <c r="E64" s="151">
        <v>0</v>
      </c>
    </row>
    <row r="65" spans="1:5" s="41" customFormat="1" ht="13.5" customHeight="1">
      <c r="A65" s="63" t="s">
        <v>116</v>
      </c>
      <c r="B65" s="152"/>
      <c r="C65" s="152"/>
      <c r="D65" s="152"/>
      <c r="E65" s="152"/>
    </row>
    <row r="66" spans="1:5" ht="12" customHeight="1">
      <c r="A66" s="42" t="s">
        <v>76</v>
      </c>
      <c r="B66" s="145">
        <v>0</v>
      </c>
      <c r="C66" s="145">
        <v>17.881</v>
      </c>
      <c r="D66" s="145">
        <v>0</v>
      </c>
      <c r="E66" s="146">
        <v>17.881</v>
      </c>
    </row>
    <row r="67" spans="1:5" ht="12" customHeight="1">
      <c r="A67" s="7" t="s">
        <v>77</v>
      </c>
      <c r="B67" s="11">
        <v>0</v>
      </c>
      <c r="C67" s="11">
        <v>0</v>
      </c>
      <c r="D67" s="11">
        <v>1780.111398</v>
      </c>
      <c r="E67" s="143">
        <v>1780.111398</v>
      </c>
    </row>
    <row r="68" spans="1:5" ht="12" customHeight="1">
      <c r="A68" s="7" t="s">
        <v>78</v>
      </c>
      <c r="B68" s="11">
        <v>1524434.052</v>
      </c>
      <c r="C68" s="11">
        <v>0</v>
      </c>
      <c r="D68" s="11">
        <v>0</v>
      </c>
      <c r="E68" s="143">
        <v>1524434.052</v>
      </c>
    </row>
    <row r="69" spans="1:5" ht="12" customHeight="1">
      <c r="A69" s="7" t="s">
        <v>79</v>
      </c>
      <c r="B69" s="11">
        <v>432208.5184</v>
      </c>
      <c r="C69" s="11">
        <v>0</v>
      </c>
      <c r="D69" s="11">
        <v>0</v>
      </c>
      <c r="E69" s="143">
        <v>432208.5184</v>
      </c>
    </row>
    <row r="70" spans="1:5" ht="12" customHeight="1">
      <c r="A70" s="7" t="s">
        <v>80</v>
      </c>
      <c r="B70" s="11">
        <v>0</v>
      </c>
      <c r="C70" s="11">
        <v>0</v>
      </c>
      <c r="D70" s="11">
        <v>0</v>
      </c>
      <c r="E70" s="143">
        <v>0</v>
      </c>
    </row>
    <row r="71" spans="1:5" ht="12" customHeight="1">
      <c r="A71" s="53" t="s">
        <v>81</v>
      </c>
      <c r="B71" s="150">
        <v>0</v>
      </c>
      <c r="C71" s="150">
        <v>0</v>
      </c>
      <c r="D71" s="150">
        <v>0</v>
      </c>
      <c r="E71" s="151">
        <v>0</v>
      </c>
    </row>
    <row r="72" spans="1:5" s="41" customFormat="1" ht="13.5" customHeight="1">
      <c r="A72" s="63" t="s">
        <v>117</v>
      </c>
      <c r="B72" s="152"/>
      <c r="C72" s="152"/>
      <c r="D72" s="152"/>
      <c r="E72" s="152"/>
    </row>
    <row r="73" spans="1:5" ht="12" customHeight="1">
      <c r="A73" s="42" t="s">
        <v>82</v>
      </c>
      <c r="B73" s="145">
        <v>0</v>
      </c>
      <c r="C73" s="145">
        <v>0</v>
      </c>
      <c r="D73" s="145">
        <v>0</v>
      </c>
      <c r="E73" s="146">
        <v>0</v>
      </c>
    </row>
    <row r="74" spans="1:5" ht="12" customHeight="1">
      <c r="A74" s="7" t="s">
        <v>83</v>
      </c>
      <c r="B74" s="11">
        <v>0</v>
      </c>
      <c r="C74" s="11">
        <v>13</v>
      </c>
      <c r="D74" s="11">
        <v>0</v>
      </c>
      <c r="E74" s="143">
        <v>13</v>
      </c>
    </row>
    <row r="75" spans="1:5" ht="12" customHeight="1">
      <c r="A75" s="7" t="s">
        <v>84</v>
      </c>
      <c r="B75" s="11">
        <v>614169.7275</v>
      </c>
      <c r="C75" s="11">
        <v>0</v>
      </c>
      <c r="D75" s="11">
        <v>0</v>
      </c>
      <c r="E75" s="143">
        <v>614169.7275</v>
      </c>
    </row>
    <row r="76" spans="1:5" ht="12" customHeight="1">
      <c r="A76" s="7" t="s">
        <v>85</v>
      </c>
      <c r="B76" s="11">
        <v>0</v>
      </c>
      <c r="C76" s="11">
        <v>0</v>
      </c>
      <c r="D76" s="11">
        <v>0</v>
      </c>
      <c r="E76" s="143">
        <v>0</v>
      </c>
    </row>
    <row r="77" spans="1:5" ht="12" customHeight="1">
      <c r="A77" s="7" t="s">
        <v>86</v>
      </c>
      <c r="B77" s="11">
        <v>0</v>
      </c>
      <c r="C77" s="11">
        <v>0</v>
      </c>
      <c r="D77" s="11">
        <v>94744.64145</v>
      </c>
      <c r="E77" s="143">
        <v>94744.64145</v>
      </c>
    </row>
    <row r="78" spans="1:5" ht="12" customHeight="1">
      <c r="A78" s="7" t="s">
        <v>87</v>
      </c>
      <c r="B78" s="11">
        <v>1147135.478</v>
      </c>
      <c r="C78" s="11">
        <v>0</v>
      </c>
      <c r="D78" s="11">
        <v>62.25662526</v>
      </c>
      <c r="E78" s="143">
        <v>1147197.73462526</v>
      </c>
    </row>
    <row r="79" spans="1:5" ht="12" customHeight="1">
      <c r="A79" s="7" t="s">
        <v>88</v>
      </c>
      <c r="B79" s="11">
        <v>735534.717</v>
      </c>
      <c r="C79" s="11">
        <v>0</v>
      </c>
      <c r="D79" s="11">
        <v>0</v>
      </c>
      <c r="E79" s="143">
        <v>735534.717</v>
      </c>
    </row>
    <row r="80" spans="1:5" ht="12" customHeight="1">
      <c r="A80" s="7" t="s">
        <v>89</v>
      </c>
      <c r="B80" s="11">
        <v>0</v>
      </c>
      <c r="C80" s="11">
        <v>0</v>
      </c>
      <c r="D80" s="11">
        <v>0</v>
      </c>
      <c r="E80" s="143">
        <v>0</v>
      </c>
    </row>
    <row r="81" spans="1:5" ht="12" customHeight="1">
      <c r="A81" s="7" t="s">
        <v>90</v>
      </c>
      <c r="B81" s="11">
        <v>0</v>
      </c>
      <c r="C81" s="11">
        <v>137.96</v>
      </c>
      <c r="D81" s="11">
        <v>79623.6562</v>
      </c>
      <c r="E81" s="143">
        <v>79761.6162</v>
      </c>
    </row>
    <row r="82" spans="1:5" ht="12" customHeight="1">
      <c r="A82" s="7" t="s">
        <v>91</v>
      </c>
      <c r="B82" s="11">
        <v>16062.16068</v>
      </c>
      <c r="C82" s="11">
        <v>0.781</v>
      </c>
      <c r="D82" s="11">
        <v>948407.5872</v>
      </c>
      <c r="E82" s="143">
        <v>964470.52888</v>
      </c>
    </row>
    <row r="83" spans="1:5" ht="12" customHeight="1">
      <c r="A83" s="7" t="s">
        <v>92</v>
      </c>
      <c r="B83" s="11">
        <v>0</v>
      </c>
      <c r="C83" s="11">
        <v>0</v>
      </c>
      <c r="D83" s="11">
        <v>0</v>
      </c>
      <c r="E83" s="143">
        <v>0</v>
      </c>
    </row>
    <row r="84" spans="1:5" ht="12" customHeight="1">
      <c r="A84" s="7" t="s">
        <v>93</v>
      </c>
      <c r="B84" s="11">
        <v>0</v>
      </c>
      <c r="C84" s="11">
        <v>0</v>
      </c>
      <c r="D84" s="11">
        <v>0</v>
      </c>
      <c r="E84" s="143">
        <v>0</v>
      </c>
    </row>
    <row r="85" spans="1:5" ht="12" customHeight="1">
      <c r="A85" s="7" t="s">
        <v>94</v>
      </c>
      <c r="B85" s="11">
        <v>0</v>
      </c>
      <c r="C85" s="11">
        <v>0</v>
      </c>
      <c r="D85" s="11">
        <v>0</v>
      </c>
      <c r="E85" s="143">
        <v>0</v>
      </c>
    </row>
    <row r="86" spans="1:5" ht="12" customHeight="1">
      <c r="A86" s="7" t="s">
        <v>95</v>
      </c>
      <c r="B86" s="11">
        <v>0</v>
      </c>
      <c r="C86" s="11">
        <v>43.68</v>
      </c>
      <c r="D86" s="11">
        <v>0</v>
      </c>
      <c r="E86" s="143">
        <v>43.68</v>
      </c>
    </row>
    <row r="87" spans="1:5" ht="12" customHeight="1">
      <c r="A87" s="7" t="s">
        <v>96</v>
      </c>
      <c r="B87" s="11">
        <v>0</v>
      </c>
      <c r="C87" s="11">
        <v>0</v>
      </c>
      <c r="D87" s="11">
        <v>0</v>
      </c>
      <c r="E87" s="143">
        <v>0</v>
      </c>
    </row>
    <row r="88" spans="1:5" ht="12" customHeight="1">
      <c r="A88" s="53" t="s">
        <v>97</v>
      </c>
      <c r="B88" s="150">
        <v>0</v>
      </c>
      <c r="C88" s="150">
        <v>0</v>
      </c>
      <c r="D88" s="150">
        <v>0</v>
      </c>
      <c r="E88" s="151">
        <v>0</v>
      </c>
    </row>
    <row r="89" spans="1:5" s="41" customFormat="1" ht="13.5" customHeight="1">
      <c r="A89" s="63" t="s">
        <v>118</v>
      </c>
      <c r="B89" s="152"/>
      <c r="C89" s="152"/>
      <c r="D89" s="152"/>
      <c r="E89" s="152"/>
    </row>
    <row r="90" spans="1:5" ht="12" customHeight="1">
      <c r="A90" s="42" t="s">
        <v>98</v>
      </c>
      <c r="B90" s="145">
        <v>1926412.641</v>
      </c>
      <c r="C90" s="145">
        <v>0</v>
      </c>
      <c r="D90" s="145">
        <v>5.00806362</v>
      </c>
      <c r="E90" s="146">
        <v>1926417.64906362</v>
      </c>
    </row>
    <row r="91" spans="1:5" ht="12" customHeight="1">
      <c r="A91" s="7" t="s">
        <v>99</v>
      </c>
      <c r="B91" s="11">
        <v>0</v>
      </c>
      <c r="C91" s="11">
        <v>449.677</v>
      </c>
      <c r="D91" s="11">
        <v>0</v>
      </c>
      <c r="E91" s="143">
        <v>449.677</v>
      </c>
    </row>
    <row r="92" spans="1:5" ht="12" customHeight="1">
      <c r="A92" s="7" t="s">
        <v>100</v>
      </c>
      <c r="B92" s="11">
        <v>0</v>
      </c>
      <c r="C92" s="11">
        <v>0</v>
      </c>
      <c r="D92" s="11">
        <v>0</v>
      </c>
      <c r="E92" s="143">
        <v>0</v>
      </c>
    </row>
    <row r="93" spans="1:5" ht="12" customHeight="1">
      <c r="A93" s="7" t="s">
        <v>101</v>
      </c>
      <c r="B93" s="11">
        <v>0</v>
      </c>
      <c r="C93" s="11">
        <v>0</v>
      </c>
      <c r="D93" s="11">
        <v>0</v>
      </c>
      <c r="E93" s="143">
        <v>0</v>
      </c>
    </row>
    <row r="94" spans="1:5" ht="12" customHeight="1">
      <c r="A94" s="7" t="s">
        <v>102</v>
      </c>
      <c r="B94" s="11">
        <v>0</v>
      </c>
      <c r="C94" s="11">
        <v>0</v>
      </c>
      <c r="D94" s="11">
        <v>461961.9812</v>
      </c>
      <c r="E94" s="143">
        <v>461961.9812</v>
      </c>
    </row>
    <row r="95" spans="1:5" ht="12" customHeight="1">
      <c r="A95" s="7" t="s">
        <v>103</v>
      </c>
      <c r="B95" s="11">
        <v>0</v>
      </c>
      <c r="C95" s="11">
        <v>16.85</v>
      </c>
      <c r="D95" s="11">
        <v>0</v>
      </c>
      <c r="E95" s="143">
        <v>16.85</v>
      </c>
    </row>
    <row r="96" spans="1:5" ht="12" customHeight="1">
      <c r="A96" s="7" t="s">
        <v>104</v>
      </c>
      <c r="B96" s="11">
        <v>0</v>
      </c>
      <c r="C96" s="11">
        <v>0</v>
      </c>
      <c r="D96" s="11">
        <v>0</v>
      </c>
      <c r="E96" s="143">
        <v>0</v>
      </c>
    </row>
    <row r="97" spans="1:5" ht="12" customHeight="1">
      <c r="A97" s="7" t="s">
        <v>105</v>
      </c>
      <c r="B97" s="11">
        <v>0</v>
      </c>
      <c r="C97" s="11">
        <v>0</v>
      </c>
      <c r="D97" s="11">
        <v>0</v>
      </c>
      <c r="E97" s="143">
        <v>0</v>
      </c>
    </row>
    <row r="98" spans="1:5" ht="12" customHeight="1">
      <c r="A98" s="7" t="s">
        <v>106</v>
      </c>
      <c r="B98" s="11">
        <v>0</v>
      </c>
      <c r="C98" s="11">
        <v>0</v>
      </c>
      <c r="D98" s="11">
        <v>0</v>
      </c>
      <c r="E98" s="143">
        <v>0</v>
      </c>
    </row>
    <row r="99" spans="1:5" ht="12" customHeight="1">
      <c r="A99" s="8" t="s">
        <v>107</v>
      </c>
      <c r="B99" s="12">
        <v>6054952.893</v>
      </c>
      <c r="C99" s="12">
        <v>0</v>
      </c>
      <c r="D99" s="12">
        <v>0</v>
      </c>
      <c r="E99" s="144">
        <v>6054952.893</v>
      </c>
    </row>
    <row r="100" spans="2:5" ht="12.75">
      <c r="B100" s="10"/>
      <c r="C100" s="10"/>
      <c r="D100" s="10"/>
      <c r="E100" s="10"/>
    </row>
  </sheetData>
  <printOptions/>
  <pageMargins left="0.19685039370078738" right="0.19685039370078738" top="0.39370078740157477" bottom="0.3149606299212599" header="0.5" footer="0.176071741032371"/>
  <pageSetup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Efimov</dc:creator>
  <cp:keywords/>
  <dc:description/>
  <cp:lastModifiedBy>Данчиков </cp:lastModifiedBy>
  <cp:lastPrinted>2004-07-08T13:48:51Z</cp:lastPrinted>
  <dcterms:created xsi:type="dcterms:W3CDTF">2004-07-08T06:06:41Z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